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DL10A001PPN\Transfer\myTax\myTax23 help files\Sent to publishing\25 May\"/>
    </mc:Choice>
  </mc:AlternateContent>
  <xr:revisionPtr revIDLastSave="0" documentId="8_{66C7972A-11E7-4C2A-9C6E-FF31E369FB62}" xr6:coauthVersionLast="47" xr6:coauthVersionMax="47" xr10:uidLastSave="{00000000-0000-0000-0000-000000000000}"/>
  <workbookProtection workbookAlgorithmName="SHA-256" workbookHashValue="sSjIoOoseDe7erZgbGPN+sTL9yAIQKJRzgeZOHlzfk8=" workbookSaltValue="Me9XdlaWhP7bIiCdsYsE3Q==" workbookSpinCount="100000" lockStructure="1"/>
  <bookViews>
    <workbookView xWindow="0" yWindow="891" windowWidth="16457" windowHeight="17623" xr2:uid="{0196DD2C-03D6-4E3A-ABA0-A10987BA46C4}"/>
  </bookViews>
  <sheets>
    <sheet name="I&amp;E Reconciliation Adjust - WS2" sheetId="1" r:id="rId1"/>
    <sheet name="Version Control and About" sheetId="2" state="hidden" r:id="rId2"/>
    <sheet name="Reference Module" sheetId="5" state="hidden" r:id="rId3"/>
    <sheet name="Testing module" sheetId="4" state="hidden" r:id="rId4"/>
  </sheets>
  <definedNames>
    <definedName name="_xlnm._FilterDatabase" localSheetId="2" hidden="1">'Reference Module'!$A$1:$T$1595</definedName>
    <definedName name="_xlnm.Print_Area" localSheetId="0">'I&amp;E Reconciliation Adjust - WS2'!$A$2:$C$57</definedName>
    <definedName name="_xlnm.Print_Titles" localSheetId="0">'I&amp;E Reconciliation Adjust - WS2'!$25:$25</definedName>
    <definedName name="Title" localSheetId="0">'I&amp;E Reconciliation Adjust - WS2'!$A$25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4" i="1" l="1"/>
  <c r="A54" i="1"/>
  <c r="B53" i="1"/>
  <c r="A53" i="1"/>
  <c r="A52" i="1"/>
  <c r="B52" i="1"/>
  <c r="B1477" i="5"/>
  <c r="B1476" i="5"/>
  <c r="B1472" i="5"/>
  <c r="H1471" i="5"/>
  <c r="G1471" i="5"/>
  <c r="F1471" i="5"/>
  <c r="E1471" i="5"/>
  <c r="D1471" i="5"/>
  <c r="C1471" i="5"/>
  <c r="B1471" i="5"/>
  <c r="B1469" i="5"/>
  <c r="B1466" i="5"/>
  <c r="B1458" i="5"/>
  <c r="H1457" i="5"/>
  <c r="G1457" i="5"/>
  <c r="F1457" i="5"/>
  <c r="E1457" i="5"/>
  <c r="D1457" i="5"/>
  <c r="C1457" i="5"/>
  <c r="B1457" i="5"/>
  <c r="B1455" i="5"/>
  <c r="B1444" i="5"/>
  <c r="H1443" i="5"/>
  <c r="G1443" i="5"/>
  <c r="F1443" i="5"/>
  <c r="E1443" i="5"/>
  <c r="D1443" i="5"/>
  <c r="C1443" i="5"/>
  <c r="B1443" i="5"/>
  <c r="B1441" i="5"/>
  <c r="B1435" i="5"/>
  <c r="B1434" i="5"/>
  <c r="B1430" i="5"/>
  <c r="H1429" i="5"/>
  <c r="G1429" i="5"/>
  <c r="F1429" i="5"/>
  <c r="E1429" i="5"/>
  <c r="D1429" i="5"/>
  <c r="C1429" i="5"/>
  <c r="B1429" i="5"/>
  <c r="B1427" i="5"/>
  <c r="B1424" i="5"/>
  <c r="B1416" i="5"/>
  <c r="H1415" i="5"/>
  <c r="G1415" i="5"/>
  <c r="F1415" i="5"/>
  <c r="E1415" i="5"/>
  <c r="D1415" i="5"/>
  <c r="C1415" i="5"/>
  <c r="B1415" i="5"/>
  <c r="B1413" i="5"/>
  <c r="B1402" i="5"/>
  <c r="H1401" i="5"/>
  <c r="G1401" i="5"/>
  <c r="F1401" i="5"/>
  <c r="E1401" i="5"/>
  <c r="D1401" i="5"/>
  <c r="C1401" i="5"/>
  <c r="B1401" i="5"/>
  <c r="B1399" i="5"/>
  <c r="C56" i="1"/>
  <c r="B41" i="2" l="1"/>
  <c r="A22" i="1"/>
  <c r="A16" i="1"/>
  <c r="B285" i="5"/>
  <c r="H276" i="5"/>
  <c r="G276" i="5"/>
  <c r="F276" i="5"/>
  <c r="E276" i="5"/>
  <c r="D276" i="5"/>
  <c r="C276" i="5"/>
  <c r="B276" i="5"/>
  <c r="A24" i="1"/>
  <c r="C1008" i="5"/>
  <c r="B1015" i="5" s="1"/>
  <c r="B42" i="1" s="1"/>
  <c r="C1375" i="5"/>
  <c r="B1358" i="5" s="1"/>
  <c r="B1381" i="5" l="1"/>
  <c r="B56" i="1"/>
  <c r="A56" i="1"/>
  <c r="A55" i="1"/>
  <c r="A48" i="1"/>
  <c r="A43" i="1"/>
  <c r="A47" i="1"/>
  <c r="A46" i="1"/>
  <c r="A45" i="1"/>
  <c r="B55" i="1"/>
  <c r="B46" i="1"/>
  <c r="B45" i="1"/>
  <c r="B25" i="1"/>
  <c r="B344" i="5"/>
  <c r="B347" i="5"/>
  <c r="B333" i="5"/>
  <c r="B355" i="5"/>
  <c r="H346" i="5"/>
  <c r="G346" i="5"/>
  <c r="F346" i="5"/>
  <c r="E346" i="5"/>
  <c r="D346" i="5"/>
  <c r="C346" i="5"/>
  <c r="B346" i="5"/>
  <c r="B313" i="5"/>
  <c r="B305" i="5"/>
  <c r="H304" i="5"/>
  <c r="G304" i="5"/>
  <c r="F304" i="5"/>
  <c r="E304" i="5"/>
  <c r="D304" i="5"/>
  <c r="C304" i="5"/>
  <c r="B304" i="5"/>
  <c r="B302" i="5"/>
  <c r="B89" i="5"/>
  <c r="H80" i="5"/>
  <c r="G80" i="5"/>
  <c r="F80" i="5"/>
  <c r="E80" i="5"/>
  <c r="D80" i="5"/>
  <c r="C80" i="5"/>
  <c r="B80" i="5"/>
  <c r="B1385" i="5" l="1"/>
  <c r="B1372" i="5"/>
  <c r="B1355" i="5"/>
  <c r="B1369" i="5"/>
  <c r="B58" i="5"/>
  <c r="H49" i="5"/>
  <c r="G49" i="5"/>
  <c r="F49" i="5"/>
  <c r="E49" i="5"/>
  <c r="D49" i="5"/>
  <c r="C49" i="5"/>
  <c r="B49" i="5"/>
  <c r="C26" i="4"/>
  <c r="C14" i="4"/>
  <c r="C33" i="4"/>
  <c r="C9" i="4"/>
  <c r="B74" i="5"/>
  <c r="A2" i="1" s="1"/>
  <c r="C15" i="4" l="1"/>
  <c r="C34" i="4"/>
  <c r="B824" i="5" l="1"/>
  <c r="B1205" i="5"/>
  <c r="C47" i="1" s="1"/>
  <c r="B1519" i="5"/>
  <c r="B1518" i="5"/>
  <c r="B1393" i="5"/>
  <c r="B1392" i="5"/>
  <c r="B1349" i="5"/>
  <c r="B1348" i="5"/>
  <c r="B1307" i="5"/>
  <c r="B1306" i="5"/>
  <c r="B1265" i="5"/>
  <c r="B1264" i="5"/>
  <c r="B1167" i="5"/>
  <c r="B1166" i="5"/>
  <c r="B1125" i="5"/>
  <c r="B1124" i="5"/>
  <c r="B1083" i="5"/>
  <c r="B1082" i="5"/>
  <c r="B1027" i="5"/>
  <c r="B1026" i="5"/>
  <c r="B982" i="5"/>
  <c r="B981" i="5"/>
  <c r="B940" i="5"/>
  <c r="B939" i="5"/>
  <c r="B898" i="5"/>
  <c r="B897" i="5"/>
  <c r="B758" i="5"/>
  <c r="B757" i="5"/>
  <c r="B716" i="5"/>
  <c r="B715" i="5"/>
  <c r="B674" i="5"/>
  <c r="B673" i="5"/>
  <c r="B576" i="5"/>
  <c r="B575" i="5"/>
  <c r="B534" i="5"/>
  <c r="B533" i="5"/>
  <c r="B1511" i="5"/>
  <c r="B1341" i="5"/>
  <c r="B1299" i="5"/>
  <c r="B1257" i="5"/>
  <c r="B1159" i="5"/>
  <c r="B1117" i="5"/>
  <c r="B1075" i="5"/>
  <c r="B1019" i="5"/>
  <c r="B974" i="5"/>
  <c r="B932" i="5"/>
  <c r="B890" i="5"/>
  <c r="B862" i="5"/>
  <c r="B750" i="5"/>
  <c r="B708" i="5"/>
  <c r="B666" i="5"/>
  <c r="B568" i="5"/>
  <c r="B526" i="5"/>
  <c r="B1514" i="5"/>
  <c r="B1388" i="5"/>
  <c r="B1344" i="5"/>
  <c r="B1302" i="5"/>
  <c r="B1260" i="5"/>
  <c r="B1162" i="5"/>
  <c r="B1078" i="5"/>
  <c r="B1022" i="5"/>
  <c r="B977" i="5"/>
  <c r="B935" i="5"/>
  <c r="B893" i="5"/>
  <c r="B753" i="5"/>
  <c r="B711" i="5"/>
  <c r="B669" i="5"/>
  <c r="B571" i="5"/>
  <c r="B529" i="5"/>
  <c r="B1500" i="5"/>
  <c r="B1330" i="5"/>
  <c r="B1288" i="5"/>
  <c r="B1246" i="5"/>
  <c r="B1148" i="5"/>
  <c r="B1106" i="5"/>
  <c r="B1064" i="5"/>
  <c r="B1005" i="5"/>
  <c r="B963" i="5"/>
  <c r="B921" i="5"/>
  <c r="B879" i="5"/>
  <c r="B739" i="5"/>
  <c r="B697" i="5"/>
  <c r="B655" i="5"/>
  <c r="B557" i="5"/>
  <c r="B515" i="5"/>
  <c r="B1486" i="5"/>
  <c r="B1316" i="5"/>
  <c r="B1274" i="5"/>
  <c r="B1232" i="5"/>
  <c r="B1134" i="5"/>
  <c r="B1092" i="5"/>
  <c r="B1050" i="5"/>
  <c r="B991" i="5"/>
  <c r="B949" i="5"/>
  <c r="B907" i="5"/>
  <c r="B865" i="5"/>
  <c r="B725" i="5"/>
  <c r="B683" i="5"/>
  <c r="B641" i="5"/>
  <c r="B543" i="5"/>
  <c r="B501" i="5"/>
  <c r="B1483" i="5"/>
  <c r="B1313" i="5"/>
  <c r="B1271" i="5"/>
  <c r="B1229" i="5"/>
  <c r="B1131" i="5"/>
  <c r="B1089" i="5"/>
  <c r="B1047" i="5"/>
  <c r="B988" i="5"/>
  <c r="B946" i="5"/>
  <c r="B904" i="5"/>
  <c r="B722" i="5"/>
  <c r="B680" i="5"/>
  <c r="B638" i="5"/>
  <c r="B540" i="5"/>
  <c r="B498" i="5"/>
  <c r="B1497" i="5"/>
  <c r="B1327" i="5"/>
  <c r="B1285" i="5"/>
  <c r="B1243" i="5"/>
  <c r="B1145" i="5"/>
  <c r="B1103" i="5"/>
  <c r="B1061" i="5"/>
  <c r="B1002" i="5"/>
  <c r="B960" i="5"/>
  <c r="B918" i="5"/>
  <c r="B876" i="5"/>
  <c r="B736" i="5"/>
  <c r="B694" i="5"/>
  <c r="B652" i="5"/>
  <c r="B554" i="5"/>
  <c r="B512" i="5"/>
  <c r="B1592" i="5"/>
  <c r="H1583" i="5"/>
  <c r="G1583" i="5"/>
  <c r="F1583" i="5"/>
  <c r="E1583" i="5"/>
  <c r="D1583" i="5"/>
  <c r="C1583" i="5"/>
  <c r="B1583" i="5"/>
  <c r="H1569" i="5"/>
  <c r="G1569" i="5"/>
  <c r="F1569" i="5"/>
  <c r="E1569" i="5"/>
  <c r="D1569" i="5"/>
  <c r="C1569" i="5"/>
  <c r="B1569" i="5"/>
  <c r="B1557" i="5"/>
  <c r="B1564" i="5"/>
  <c r="H1555" i="5"/>
  <c r="G1555" i="5"/>
  <c r="F1555" i="5"/>
  <c r="E1555" i="5"/>
  <c r="D1555" i="5"/>
  <c r="C1555" i="5"/>
  <c r="B1555" i="5"/>
  <c r="B1550" i="5"/>
  <c r="H1541" i="5"/>
  <c r="G1541" i="5"/>
  <c r="F1541" i="5"/>
  <c r="E1541" i="5"/>
  <c r="D1541" i="5"/>
  <c r="C1541" i="5"/>
  <c r="B1541" i="5"/>
  <c r="H1527" i="5"/>
  <c r="G1527" i="5"/>
  <c r="F1527" i="5"/>
  <c r="E1527" i="5"/>
  <c r="D1527" i="5"/>
  <c r="C1527" i="5"/>
  <c r="B1527" i="5"/>
  <c r="B1203" i="5"/>
  <c r="C1203" i="5"/>
  <c r="D1203" i="5"/>
  <c r="E1203" i="5"/>
  <c r="F1203" i="5"/>
  <c r="G1203" i="5"/>
  <c r="H1203" i="5"/>
  <c r="B1212" i="5"/>
  <c r="H1161" i="5"/>
  <c r="G1161" i="5"/>
  <c r="F1161" i="5"/>
  <c r="E1161" i="5"/>
  <c r="D1161" i="5"/>
  <c r="C1161" i="5"/>
  <c r="B1161" i="5"/>
  <c r="B51" i="1"/>
  <c r="A51" i="1"/>
  <c r="B50" i="1"/>
  <c r="A50" i="1"/>
  <c r="B49" i="1"/>
  <c r="A49" i="1"/>
  <c r="H1513" i="5"/>
  <c r="G1513" i="5"/>
  <c r="F1513" i="5"/>
  <c r="E1513" i="5"/>
  <c r="D1513" i="5"/>
  <c r="C1513" i="5"/>
  <c r="B1513" i="5"/>
  <c r="H1387" i="5"/>
  <c r="G1387" i="5"/>
  <c r="F1387" i="5"/>
  <c r="E1387" i="5"/>
  <c r="D1387" i="5"/>
  <c r="C1387" i="5"/>
  <c r="B1387" i="5"/>
  <c r="H1343" i="5"/>
  <c r="G1343" i="5"/>
  <c r="F1343" i="5"/>
  <c r="E1343" i="5"/>
  <c r="D1343" i="5"/>
  <c r="C1343" i="5"/>
  <c r="B1343" i="5"/>
  <c r="H1301" i="5"/>
  <c r="G1301" i="5"/>
  <c r="F1301" i="5"/>
  <c r="E1301" i="5"/>
  <c r="D1301" i="5"/>
  <c r="C1301" i="5"/>
  <c r="B1301" i="5"/>
  <c r="H1259" i="5"/>
  <c r="G1259" i="5"/>
  <c r="F1259" i="5"/>
  <c r="E1259" i="5"/>
  <c r="D1259" i="5"/>
  <c r="C1259" i="5"/>
  <c r="B1259" i="5"/>
  <c r="B1508" i="5"/>
  <c r="H1499" i="5"/>
  <c r="G1499" i="5"/>
  <c r="F1499" i="5"/>
  <c r="E1499" i="5"/>
  <c r="D1499" i="5"/>
  <c r="C1499" i="5"/>
  <c r="B1499" i="5"/>
  <c r="H1485" i="5"/>
  <c r="G1485" i="5"/>
  <c r="F1485" i="5"/>
  <c r="E1485" i="5"/>
  <c r="D1485" i="5"/>
  <c r="C1485" i="5"/>
  <c r="B1485" i="5"/>
  <c r="B1382" i="5"/>
  <c r="H1371" i="5"/>
  <c r="G1371" i="5"/>
  <c r="F1371" i="5"/>
  <c r="E1371" i="5"/>
  <c r="D1371" i="5"/>
  <c r="C1371" i="5"/>
  <c r="B1371" i="5"/>
  <c r="H1357" i="5"/>
  <c r="G1357" i="5"/>
  <c r="F1357" i="5"/>
  <c r="E1357" i="5"/>
  <c r="D1357" i="5"/>
  <c r="C1357" i="5"/>
  <c r="B1357" i="5"/>
  <c r="B1338" i="5"/>
  <c r="H1329" i="5"/>
  <c r="G1329" i="5"/>
  <c r="F1329" i="5"/>
  <c r="E1329" i="5"/>
  <c r="D1329" i="5"/>
  <c r="C1329" i="5"/>
  <c r="B1329" i="5"/>
  <c r="H1315" i="5"/>
  <c r="G1315" i="5"/>
  <c r="F1315" i="5"/>
  <c r="E1315" i="5"/>
  <c r="D1315" i="5"/>
  <c r="C1315" i="5"/>
  <c r="B1315" i="5"/>
  <c r="B1296" i="5"/>
  <c r="H1287" i="5"/>
  <c r="G1287" i="5"/>
  <c r="F1287" i="5"/>
  <c r="E1287" i="5"/>
  <c r="D1287" i="5"/>
  <c r="C1287" i="5"/>
  <c r="B1287" i="5"/>
  <c r="H1273" i="5"/>
  <c r="G1273" i="5"/>
  <c r="F1273" i="5"/>
  <c r="E1273" i="5"/>
  <c r="D1273" i="5"/>
  <c r="C1273" i="5"/>
  <c r="B1273" i="5"/>
  <c r="B1254" i="5"/>
  <c r="H1245" i="5"/>
  <c r="G1245" i="5"/>
  <c r="F1245" i="5"/>
  <c r="E1245" i="5"/>
  <c r="D1245" i="5"/>
  <c r="C1245" i="5"/>
  <c r="B1245" i="5"/>
  <c r="H1231" i="5"/>
  <c r="G1231" i="5"/>
  <c r="F1231" i="5"/>
  <c r="E1231" i="5"/>
  <c r="D1231" i="5"/>
  <c r="C1231" i="5"/>
  <c r="B1231" i="5"/>
  <c r="H1217" i="5"/>
  <c r="G1217" i="5"/>
  <c r="F1217" i="5"/>
  <c r="E1217" i="5"/>
  <c r="D1217" i="5"/>
  <c r="C1217" i="5"/>
  <c r="B1217" i="5"/>
  <c r="B47" i="1"/>
  <c r="B44" i="1"/>
  <c r="A44" i="1"/>
  <c r="A42" i="1"/>
  <c r="B41" i="1"/>
  <c r="A41" i="1"/>
  <c r="B40" i="1"/>
  <c r="A40" i="1"/>
  <c r="B39" i="1"/>
  <c r="A39" i="1"/>
  <c r="A38" i="1"/>
  <c r="A37" i="1"/>
  <c r="B1198" i="5"/>
  <c r="H1189" i="5"/>
  <c r="G1189" i="5"/>
  <c r="F1189" i="5"/>
  <c r="E1189" i="5"/>
  <c r="D1189" i="5"/>
  <c r="C1189" i="5"/>
  <c r="B1189" i="5"/>
  <c r="H1175" i="5"/>
  <c r="G1175" i="5"/>
  <c r="F1175" i="5"/>
  <c r="E1175" i="5"/>
  <c r="D1175" i="5"/>
  <c r="C1175" i="5"/>
  <c r="B1175" i="5"/>
  <c r="B1156" i="5"/>
  <c r="H1147" i="5"/>
  <c r="G1147" i="5"/>
  <c r="F1147" i="5"/>
  <c r="E1147" i="5"/>
  <c r="D1147" i="5"/>
  <c r="C1147" i="5"/>
  <c r="B1147" i="5"/>
  <c r="H1133" i="5"/>
  <c r="G1133" i="5"/>
  <c r="F1133" i="5"/>
  <c r="E1133" i="5"/>
  <c r="D1133" i="5"/>
  <c r="C1133" i="5"/>
  <c r="B1133" i="5"/>
  <c r="H1119" i="5"/>
  <c r="G1119" i="5"/>
  <c r="F1119" i="5"/>
  <c r="E1119" i="5"/>
  <c r="D1119" i="5"/>
  <c r="C1119" i="5"/>
  <c r="B1119" i="5"/>
  <c r="B1114" i="5"/>
  <c r="H1105" i="5"/>
  <c r="G1105" i="5"/>
  <c r="F1105" i="5"/>
  <c r="E1105" i="5"/>
  <c r="D1105" i="5"/>
  <c r="C1105" i="5"/>
  <c r="B1105" i="5"/>
  <c r="H1091" i="5"/>
  <c r="G1091" i="5"/>
  <c r="F1091" i="5"/>
  <c r="E1091" i="5"/>
  <c r="D1091" i="5"/>
  <c r="C1091" i="5"/>
  <c r="B1091" i="5"/>
  <c r="H1077" i="5"/>
  <c r="G1077" i="5"/>
  <c r="F1077" i="5"/>
  <c r="E1077" i="5"/>
  <c r="D1077" i="5"/>
  <c r="C1077" i="5"/>
  <c r="B1077" i="5"/>
  <c r="B1072" i="5"/>
  <c r="H1063" i="5"/>
  <c r="G1063" i="5"/>
  <c r="F1063" i="5"/>
  <c r="E1063" i="5"/>
  <c r="D1063" i="5"/>
  <c r="C1063" i="5"/>
  <c r="B1063" i="5"/>
  <c r="H1049" i="5"/>
  <c r="G1049" i="5"/>
  <c r="F1049" i="5"/>
  <c r="E1049" i="5"/>
  <c r="D1049" i="5"/>
  <c r="C1049" i="5"/>
  <c r="B1049" i="5"/>
  <c r="H1035" i="5"/>
  <c r="G1035" i="5"/>
  <c r="F1035" i="5"/>
  <c r="E1035" i="5"/>
  <c r="D1035" i="5"/>
  <c r="C1035" i="5"/>
  <c r="B1035" i="5"/>
  <c r="H1021" i="5"/>
  <c r="G1021" i="5"/>
  <c r="F1021" i="5"/>
  <c r="E1021" i="5"/>
  <c r="D1021" i="5"/>
  <c r="C1021" i="5"/>
  <c r="B1021" i="5"/>
  <c r="B1016" i="5"/>
  <c r="H1004" i="5"/>
  <c r="G1004" i="5"/>
  <c r="F1004" i="5"/>
  <c r="E1004" i="5"/>
  <c r="D1004" i="5"/>
  <c r="C1004" i="5"/>
  <c r="B1004" i="5"/>
  <c r="H990" i="5"/>
  <c r="G990" i="5"/>
  <c r="F990" i="5"/>
  <c r="E990" i="5"/>
  <c r="D990" i="5"/>
  <c r="C990" i="5"/>
  <c r="B990" i="5"/>
  <c r="H976" i="5"/>
  <c r="G976" i="5"/>
  <c r="F976" i="5"/>
  <c r="E976" i="5"/>
  <c r="D976" i="5"/>
  <c r="C976" i="5"/>
  <c r="B976" i="5"/>
  <c r="B971" i="5"/>
  <c r="H962" i="5"/>
  <c r="G962" i="5"/>
  <c r="F962" i="5"/>
  <c r="E962" i="5"/>
  <c r="D962" i="5"/>
  <c r="C962" i="5"/>
  <c r="B962" i="5"/>
  <c r="H948" i="5"/>
  <c r="G948" i="5"/>
  <c r="F948" i="5"/>
  <c r="E948" i="5"/>
  <c r="D948" i="5"/>
  <c r="C948" i="5"/>
  <c r="B948" i="5"/>
  <c r="H934" i="5"/>
  <c r="G934" i="5"/>
  <c r="F934" i="5"/>
  <c r="E934" i="5"/>
  <c r="D934" i="5"/>
  <c r="C934" i="5"/>
  <c r="B934" i="5"/>
  <c r="B929" i="5"/>
  <c r="H920" i="5"/>
  <c r="G920" i="5"/>
  <c r="F920" i="5"/>
  <c r="E920" i="5"/>
  <c r="D920" i="5"/>
  <c r="C920" i="5"/>
  <c r="B920" i="5"/>
  <c r="H906" i="5"/>
  <c r="G906" i="5"/>
  <c r="F906" i="5"/>
  <c r="E906" i="5"/>
  <c r="D906" i="5"/>
  <c r="C906" i="5"/>
  <c r="B906" i="5"/>
  <c r="H892" i="5"/>
  <c r="G892" i="5"/>
  <c r="F892" i="5"/>
  <c r="E892" i="5"/>
  <c r="D892" i="5"/>
  <c r="C892" i="5"/>
  <c r="B892" i="5"/>
  <c r="B887" i="5"/>
  <c r="H878" i="5"/>
  <c r="G878" i="5"/>
  <c r="F878" i="5"/>
  <c r="E878" i="5"/>
  <c r="D878" i="5"/>
  <c r="C878" i="5"/>
  <c r="B878" i="5"/>
  <c r="H864" i="5"/>
  <c r="G864" i="5"/>
  <c r="F864" i="5"/>
  <c r="E864" i="5"/>
  <c r="D864" i="5"/>
  <c r="C864" i="5"/>
  <c r="B864" i="5"/>
  <c r="B845" i="5"/>
  <c r="H836" i="5"/>
  <c r="G836" i="5"/>
  <c r="F836" i="5"/>
  <c r="E836" i="5"/>
  <c r="D836" i="5"/>
  <c r="C836" i="5"/>
  <c r="B836" i="5"/>
  <c r="H850" i="5"/>
  <c r="G850" i="5"/>
  <c r="F850" i="5"/>
  <c r="E850" i="5"/>
  <c r="D850" i="5"/>
  <c r="C850" i="5"/>
  <c r="B850" i="5"/>
  <c r="B831" i="5"/>
  <c r="H822" i="5"/>
  <c r="G822" i="5"/>
  <c r="F822" i="5"/>
  <c r="E822" i="5"/>
  <c r="D822" i="5"/>
  <c r="C822" i="5"/>
  <c r="B822" i="5"/>
  <c r="H808" i="5"/>
  <c r="G808" i="5"/>
  <c r="F808" i="5"/>
  <c r="E808" i="5"/>
  <c r="D808" i="5"/>
  <c r="C808" i="5"/>
  <c r="B808" i="5"/>
  <c r="B796" i="5"/>
  <c r="C35" i="1" s="1"/>
  <c r="B35" i="1"/>
  <c r="A35" i="1"/>
  <c r="B803" i="5"/>
  <c r="H794" i="5"/>
  <c r="G794" i="5"/>
  <c r="F794" i="5"/>
  <c r="E794" i="5"/>
  <c r="D794" i="5"/>
  <c r="C794" i="5"/>
  <c r="B794" i="5"/>
  <c r="B789" i="5"/>
  <c r="H780" i="5"/>
  <c r="G780" i="5"/>
  <c r="F780" i="5"/>
  <c r="E780" i="5"/>
  <c r="D780" i="5"/>
  <c r="C780" i="5"/>
  <c r="B780" i="5"/>
  <c r="H766" i="5"/>
  <c r="G766" i="5"/>
  <c r="F766" i="5"/>
  <c r="E766" i="5"/>
  <c r="D766" i="5"/>
  <c r="C766" i="5"/>
  <c r="B766" i="5"/>
  <c r="B34" i="1"/>
  <c r="A34" i="1"/>
  <c r="H752" i="5"/>
  <c r="G752" i="5"/>
  <c r="F752" i="5"/>
  <c r="E752" i="5"/>
  <c r="D752" i="5"/>
  <c r="C752" i="5"/>
  <c r="B752" i="5"/>
  <c r="B747" i="5"/>
  <c r="H738" i="5"/>
  <c r="G738" i="5"/>
  <c r="F738" i="5"/>
  <c r="E738" i="5"/>
  <c r="D738" i="5"/>
  <c r="C738" i="5"/>
  <c r="B738" i="5"/>
  <c r="H724" i="5"/>
  <c r="G724" i="5"/>
  <c r="F724" i="5"/>
  <c r="E724" i="5"/>
  <c r="D724" i="5"/>
  <c r="C724" i="5"/>
  <c r="B724" i="5"/>
  <c r="A33" i="1"/>
  <c r="B33" i="1"/>
  <c r="B32" i="1"/>
  <c r="A32" i="1"/>
  <c r="H710" i="5"/>
  <c r="G710" i="5"/>
  <c r="F710" i="5"/>
  <c r="E710" i="5"/>
  <c r="D710" i="5"/>
  <c r="C710" i="5"/>
  <c r="B710" i="5"/>
  <c r="B705" i="5"/>
  <c r="H696" i="5"/>
  <c r="G696" i="5"/>
  <c r="F696" i="5"/>
  <c r="E696" i="5"/>
  <c r="D696" i="5"/>
  <c r="C696" i="5"/>
  <c r="B696" i="5"/>
  <c r="H682" i="5"/>
  <c r="G682" i="5"/>
  <c r="F682" i="5"/>
  <c r="E682" i="5"/>
  <c r="D682" i="5"/>
  <c r="C682" i="5"/>
  <c r="B682" i="5"/>
  <c r="H668" i="5"/>
  <c r="G668" i="5"/>
  <c r="F668" i="5"/>
  <c r="E668" i="5"/>
  <c r="D668" i="5"/>
  <c r="C668" i="5"/>
  <c r="B668" i="5"/>
  <c r="B663" i="5"/>
  <c r="H654" i="5"/>
  <c r="G654" i="5"/>
  <c r="F654" i="5"/>
  <c r="E654" i="5"/>
  <c r="D654" i="5"/>
  <c r="C654" i="5"/>
  <c r="B654" i="5"/>
  <c r="H640" i="5"/>
  <c r="G640" i="5"/>
  <c r="F640" i="5"/>
  <c r="E640" i="5"/>
  <c r="D640" i="5"/>
  <c r="C640" i="5"/>
  <c r="B640" i="5"/>
  <c r="H626" i="5"/>
  <c r="G626" i="5"/>
  <c r="F626" i="5"/>
  <c r="E626" i="5"/>
  <c r="D626" i="5"/>
  <c r="C626" i="5"/>
  <c r="B626" i="5"/>
  <c r="B614" i="5"/>
  <c r="B30" i="1"/>
  <c r="B29" i="1"/>
  <c r="B28" i="1"/>
  <c r="A30" i="1"/>
  <c r="A29" i="1"/>
  <c r="B621" i="5"/>
  <c r="H612" i="5"/>
  <c r="G612" i="5"/>
  <c r="F612" i="5"/>
  <c r="E612" i="5"/>
  <c r="D612" i="5"/>
  <c r="C612" i="5"/>
  <c r="B612" i="5"/>
  <c r="B607" i="5"/>
  <c r="H598" i="5"/>
  <c r="G598" i="5"/>
  <c r="F598" i="5"/>
  <c r="E598" i="5"/>
  <c r="D598" i="5"/>
  <c r="C598" i="5"/>
  <c r="B598" i="5"/>
  <c r="H584" i="5"/>
  <c r="G584" i="5"/>
  <c r="F584" i="5"/>
  <c r="E584" i="5"/>
  <c r="D584" i="5"/>
  <c r="C584" i="5"/>
  <c r="B584" i="5"/>
  <c r="H570" i="5"/>
  <c r="G570" i="5"/>
  <c r="F570" i="5"/>
  <c r="E570" i="5"/>
  <c r="D570" i="5"/>
  <c r="C570" i="5"/>
  <c r="B570" i="5"/>
  <c r="B565" i="5"/>
  <c r="H556" i="5"/>
  <c r="G556" i="5"/>
  <c r="F556" i="5"/>
  <c r="E556" i="5"/>
  <c r="D556" i="5"/>
  <c r="C556" i="5"/>
  <c r="B556" i="5"/>
  <c r="H542" i="5"/>
  <c r="G542" i="5"/>
  <c r="F542" i="5"/>
  <c r="E542" i="5"/>
  <c r="D542" i="5"/>
  <c r="C542" i="5"/>
  <c r="B542" i="5"/>
  <c r="A28" i="1"/>
  <c r="A27" i="1"/>
  <c r="A26" i="1"/>
  <c r="C25" i="1"/>
  <c r="A25" i="1"/>
  <c r="A21" i="1"/>
  <c r="A20" i="1"/>
  <c r="B383" i="5"/>
  <c r="H374" i="5"/>
  <c r="G374" i="5"/>
  <c r="F374" i="5"/>
  <c r="E374" i="5"/>
  <c r="D374" i="5"/>
  <c r="C374" i="5"/>
  <c r="B374" i="5"/>
  <c r="B369" i="5"/>
  <c r="H360" i="5"/>
  <c r="G360" i="5"/>
  <c r="F360" i="5"/>
  <c r="E360" i="5"/>
  <c r="D360" i="5"/>
  <c r="C360" i="5"/>
  <c r="B360" i="5"/>
  <c r="A18" i="1"/>
  <c r="A13" i="1"/>
  <c r="A23" i="1"/>
  <c r="A15" i="1"/>
  <c r="A14" i="1"/>
  <c r="B229" i="5"/>
  <c r="H220" i="5"/>
  <c r="G220" i="5"/>
  <c r="F220" i="5"/>
  <c r="E220" i="5"/>
  <c r="D220" i="5"/>
  <c r="C220" i="5"/>
  <c r="B220" i="5"/>
  <c r="B215" i="5"/>
  <c r="H206" i="5"/>
  <c r="G206" i="5"/>
  <c r="F206" i="5"/>
  <c r="E206" i="5"/>
  <c r="D206" i="5"/>
  <c r="C206" i="5"/>
  <c r="B206" i="5"/>
  <c r="C1585" i="5"/>
  <c r="C824" i="5"/>
  <c r="C1557" i="5"/>
  <c r="C1205" i="5"/>
  <c r="C614" i="5"/>
  <c r="C796" i="5"/>
  <c r="E4" i="2" l="1"/>
  <c r="B1585" i="5" l="1"/>
  <c r="C30" i="1" l="1"/>
  <c r="C36" i="1" s="1"/>
  <c r="A36" i="1" s="1"/>
  <c r="J1604" i="5"/>
  <c r="B173" i="5"/>
  <c r="H164" i="5"/>
  <c r="G164" i="5"/>
  <c r="F164" i="5"/>
  <c r="E164" i="5"/>
  <c r="D164" i="5"/>
  <c r="C164" i="5"/>
  <c r="B164" i="5"/>
  <c r="C57" i="1" l="1"/>
  <c r="A57" i="1" s="1"/>
  <c r="B341" i="5" l="1"/>
  <c r="H332" i="5"/>
  <c r="G332" i="5"/>
  <c r="F332" i="5"/>
  <c r="E332" i="5"/>
  <c r="D332" i="5"/>
  <c r="C332" i="5"/>
  <c r="B332" i="5"/>
  <c r="C4" i="2" l="1"/>
  <c r="C2" i="1"/>
  <c r="J1603" i="5" l="1"/>
  <c r="J1605" i="5" l="1"/>
  <c r="H528" i="5"/>
  <c r="G528" i="5"/>
  <c r="F528" i="5"/>
  <c r="E528" i="5"/>
  <c r="D528" i="5"/>
  <c r="C528" i="5"/>
  <c r="B528" i="5"/>
  <c r="B523" i="5"/>
  <c r="H514" i="5"/>
  <c r="G514" i="5"/>
  <c r="F514" i="5"/>
  <c r="E514" i="5"/>
  <c r="D514" i="5"/>
  <c r="C514" i="5"/>
  <c r="B514" i="5"/>
  <c r="H500" i="5"/>
  <c r="G500" i="5"/>
  <c r="F500" i="5"/>
  <c r="E500" i="5"/>
  <c r="D500" i="5"/>
  <c r="C500" i="5"/>
  <c r="B500" i="5"/>
  <c r="H486" i="5"/>
  <c r="G486" i="5"/>
  <c r="F486" i="5"/>
  <c r="E486" i="5"/>
  <c r="D486" i="5"/>
  <c r="C486" i="5"/>
  <c r="B486" i="5"/>
  <c r="B481" i="5"/>
  <c r="H472" i="5"/>
  <c r="G472" i="5"/>
  <c r="F472" i="5"/>
  <c r="E472" i="5"/>
  <c r="D472" i="5"/>
  <c r="C472" i="5"/>
  <c r="B472" i="5"/>
  <c r="B467" i="5"/>
  <c r="H458" i="5"/>
  <c r="G458" i="5"/>
  <c r="F458" i="5"/>
  <c r="E458" i="5"/>
  <c r="D458" i="5"/>
  <c r="C458" i="5"/>
  <c r="B458" i="5"/>
  <c r="B453" i="5"/>
  <c r="H444" i="5"/>
  <c r="G444" i="5"/>
  <c r="F444" i="5"/>
  <c r="E444" i="5"/>
  <c r="D444" i="5"/>
  <c r="C444" i="5"/>
  <c r="B444" i="5"/>
  <c r="B439" i="5"/>
  <c r="H430" i="5"/>
  <c r="G430" i="5"/>
  <c r="F430" i="5"/>
  <c r="E430" i="5"/>
  <c r="D430" i="5"/>
  <c r="C430" i="5"/>
  <c r="B430" i="5"/>
  <c r="B425" i="5"/>
  <c r="H416" i="5"/>
  <c r="G416" i="5"/>
  <c r="F416" i="5"/>
  <c r="E416" i="5"/>
  <c r="D416" i="5"/>
  <c r="C416" i="5"/>
  <c r="B416" i="5"/>
  <c r="B299" i="5"/>
  <c r="H290" i="5"/>
  <c r="G290" i="5"/>
  <c r="F290" i="5"/>
  <c r="E290" i="5"/>
  <c r="D290" i="5"/>
  <c r="C290" i="5"/>
  <c r="B290" i="5"/>
  <c r="B411" i="5"/>
  <c r="H402" i="5"/>
  <c r="G402" i="5"/>
  <c r="F402" i="5"/>
  <c r="E402" i="5"/>
  <c r="D402" i="5"/>
  <c r="C402" i="5"/>
  <c r="B402" i="5"/>
  <c r="B201" i="5"/>
  <c r="H192" i="5"/>
  <c r="G192" i="5"/>
  <c r="F192" i="5"/>
  <c r="E192" i="5"/>
  <c r="D192" i="5"/>
  <c r="C192" i="5"/>
  <c r="B192" i="5"/>
  <c r="B29" i="5"/>
  <c r="H19" i="5"/>
  <c r="G19" i="5"/>
  <c r="F19" i="5"/>
  <c r="E19" i="5"/>
  <c r="D19" i="5"/>
  <c r="C19" i="5"/>
  <c r="B19" i="5"/>
  <c r="B397" i="5"/>
  <c r="H388" i="5"/>
  <c r="G388" i="5"/>
  <c r="F388" i="5"/>
  <c r="E388" i="5"/>
  <c r="D388" i="5"/>
  <c r="C388" i="5"/>
  <c r="B388" i="5"/>
  <c r="B327" i="5"/>
  <c r="H318" i="5"/>
  <c r="G318" i="5"/>
  <c r="F318" i="5"/>
  <c r="E318" i="5"/>
  <c r="D318" i="5"/>
  <c r="C318" i="5"/>
  <c r="B318" i="5"/>
  <c r="B271" i="5"/>
  <c r="H262" i="5"/>
  <c r="G262" i="5"/>
  <c r="F262" i="5"/>
  <c r="E262" i="5"/>
  <c r="D262" i="5"/>
  <c r="C262" i="5"/>
  <c r="B262" i="5"/>
  <c r="B257" i="5"/>
  <c r="H248" i="5"/>
  <c r="G248" i="5"/>
  <c r="F248" i="5"/>
  <c r="E248" i="5"/>
  <c r="D248" i="5"/>
  <c r="C248" i="5"/>
  <c r="B248" i="5"/>
  <c r="B243" i="5"/>
  <c r="H234" i="5"/>
  <c r="G234" i="5"/>
  <c r="F234" i="5"/>
  <c r="E234" i="5"/>
  <c r="D234" i="5"/>
  <c r="C234" i="5"/>
  <c r="B234" i="5"/>
  <c r="B187" i="5"/>
  <c r="H178" i="5"/>
  <c r="G178" i="5"/>
  <c r="F178" i="5"/>
  <c r="E178" i="5"/>
  <c r="D178" i="5"/>
  <c r="C178" i="5"/>
  <c r="B178" i="5"/>
  <c r="B159" i="5"/>
  <c r="H150" i="5"/>
  <c r="G150" i="5"/>
  <c r="F150" i="5"/>
  <c r="E150" i="5"/>
  <c r="D150" i="5"/>
  <c r="C150" i="5"/>
  <c r="B150" i="5"/>
  <c r="B145" i="5"/>
  <c r="H136" i="5"/>
  <c r="G136" i="5"/>
  <c r="F136" i="5"/>
  <c r="E136" i="5"/>
  <c r="D136" i="5"/>
  <c r="C136" i="5"/>
  <c r="B136" i="5"/>
  <c r="B131" i="5"/>
  <c r="H122" i="5"/>
  <c r="G122" i="5"/>
  <c r="F122" i="5"/>
  <c r="E122" i="5"/>
  <c r="D122" i="5"/>
  <c r="C122" i="5"/>
  <c r="B122" i="5"/>
  <c r="B117" i="5"/>
  <c r="H108" i="5"/>
  <c r="G108" i="5"/>
  <c r="F108" i="5"/>
  <c r="E108" i="5"/>
  <c r="D108" i="5"/>
  <c r="C108" i="5"/>
  <c r="B108" i="5"/>
  <c r="B103" i="5"/>
  <c r="H94" i="5"/>
  <c r="G94" i="5"/>
  <c r="F94" i="5"/>
  <c r="E94" i="5"/>
  <c r="D94" i="5"/>
  <c r="C94" i="5"/>
  <c r="B94" i="5"/>
  <c r="B75" i="5"/>
  <c r="H63" i="5"/>
  <c r="G63" i="5"/>
  <c r="F63" i="5"/>
  <c r="E63" i="5"/>
  <c r="D63" i="5"/>
  <c r="C63" i="5"/>
  <c r="B63" i="5"/>
  <c r="B44" i="5"/>
  <c r="H35" i="5"/>
  <c r="G35" i="5"/>
  <c r="F35" i="5"/>
  <c r="E35" i="5"/>
  <c r="D35" i="5"/>
  <c r="C35" i="5"/>
  <c r="B35" i="5"/>
  <c r="B14" i="5"/>
  <c r="H5" i="5"/>
  <c r="G5" i="5"/>
  <c r="F5" i="5"/>
  <c r="E5" i="5"/>
  <c r="D5" i="5"/>
  <c r="C5" i="5"/>
  <c r="B5" i="5"/>
</calcChain>
</file>

<file path=xl/sharedStrings.xml><?xml version="1.0" encoding="utf-8"?>
<sst xmlns="http://schemas.openxmlformats.org/spreadsheetml/2006/main" count="4408" uniqueCount="452">
  <si>
    <t>Amount</t>
  </si>
  <si>
    <t>Introduction</t>
  </si>
  <si>
    <t>Use:</t>
  </si>
  <si>
    <t>Current version number</t>
  </si>
  <si>
    <t>Date</t>
  </si>
  <si>
    <t>Acceptance</t>
  </si>
  <si>
    <t>Technical Clearance</t>
  </si>
  <si>
    <t>Product Manager/s</t>
  </si>
  <si>
    <t>Version Control</t>
  </si>
  <si>
    <t>Revision Date</t>
  </si>
  <si>
    <t>Author</t>
  </si>
  <si>
    <t>Summary of change</t>
  </si>
  <si>
    <t>Product owner approval</t>
  </si>
  <si>
    <t>Jarrod Tosetti</t>
  </si>
  <si>
    <t>Steve Curtis</t>
  </si>
  <si>
    <t>About this workbook</t>
  </si>
  <si>
    <t>Sheet</t>
  </si>
  <si>
    <t>Element</t>
  </si>
  <si>
    <t>Purpose</t>
  </si>
  <si>
    <t>UX - Explain worksheet purpose and provide background</t>
  </si>
  <si>
    <t>Version Control and About</t>
  </si>
  <si>
    <t>Version control</t>
  </si>
  <si>
    <t>Testing module</t>
  </si>
  <si>
    <t>Reference module</t>
  </si>
  <si>
    <t>Primary Audience</t>
  </si>
  <si>
    <t>Users</t>
  </si>
  <si>
    <t>ATO staff
(Hidden from users)</t>
  </si>
  <si>
    <t>Track version, clearance and approval</t>
  </si>
  <si>
    <t>Provide overview and understanding of workbook elements</t>
  </si>
  <si>
    <t>Manage background calculation and presentation</t>
  </si>
  <si>
    <t>Aid testing, validation and clearance</t>
  </si>
  <si>
    <t>Handy links</t>
  </si>
  <si>
    <t>Reference table to store commonly used references</t>
  </si>
  <si>
    <t>Test table</t>
  </si>
  <si>
    <t>Steve Curtis / Jarrod Tosetti</t>
  </si>
  <si>
    <t>Version</t>
  </si>
  <si>
    <t>Name</t>
  </si>
  <si>
    <t>Position</t>
  </si>
  <si>
    <t>Min</t>
  </si>
  <si>
    <t>Max</t>
  </si>
  <si>
    <t>Reference table for data entry validation</t>
  </si>
  <si>
    <t>End of row</t>
  </si>
  <si>
    <r>
      <t xml:space="preserve">Version Control &amp; About this workbook </t>
    </r>
    <r>
      <rPr>
        <sz val="11"/>
        <color rgb="FF006666"/>
        <rFont val="Arial"/>
        <family val="2"/>
      </rPr>
      <t>(Hidden from users)</t>
    </r>
  </si>
  <si>
    <r>
      <t>Testing module</t>
    </r>
    <r>
      <rPr>
        <b/>
        <sz val="12"/>
        <color rgb="FF006666"/>
        <rFont val="Arial"/>
        <family val="2"/>
      </rPr>
      <t xml:space="preserve"> </t>
    </r>
    <r>
      <rPr>
        <sz val="12"/>
        <color rgb="FF006666"/>
        <rFont val="Calibri"/>
        <family val="2"/>
        <scheme val="minor"/>
      </rPr>
      <t>(hidden from users)</t>
    </r>
  </si>
  <si>
    <t>Things to know</t>
  </si>
  <si>
    <t>•  the arrow keys to move around this tool or</t>
  </si>
  <si>
    <t>•  tab to the data entry cells.</t>
  </si>
  <si>
    <r>
      <t xml:space="preserve">Reference Module </t>
    </r>
    <r>
      <rPr>
        <sz val="11"/>
        <color rgb="FF006666"/>
        <rFont val="Arial"/>
        <family val="2"/>
      </rPr>
      <t>(Hidden from users)</t>
    </r>
  </si>
  <si>
    <t>N/A</t>
  </si>
  <si>
    <t>Style Format look-up table</t>
  </si>
  <si>
    <t>Style</t>
  </si>
  <si>
    <t>Font</t>
  </si>
  <si>
    <t>T-face</t>
  </si>
  <si>
    <t>Font size</t>
  </si>
  <si>
    <t>Row height</t>
  </si>
  <si>
    <t>Text col</t>
  </si>
  <si>
    <t>BG col</t>
  </si>
  <si>
    <t>Just</t>
  </si>
  <si>
    <t>Cell A1</t>
  </si>
  <si>
    <t>UX section co-ordinates</t>
  </si>
  <si>
    <t>Calculated value</t>
  </si>
  <si>
    <t>Arial</t>
  </si>
  <si>
    <t>Normal</t>
  </si>
  <si>
    <t>Black</t>
  </si>
  <si>
    <t>White</t>
  </si>
  <si>
    <t>Left</t>
  </si>
  <si>
    <t>Type:</t>
  </si>
  <si>
    <t>Hidden text for VI users</t>
  </si>
  <si>
    <t xml:space="preserve">Data entry </t>
  </si>
  <si>
    <t>Dependant</t>
  </si>
  <si>
    <t>Sky blue</t>
  </si>
  <si>
    <t>Centre</t>
  </si>
  <si>
    <t>Detailed calculation</t>
  </si>
  <si>
    <t>Label:</t>
  </si>
  <si>
    <t>Value:</t>
  </si>
  <si>
    <t>Hyperlink</t>
  </si>
  <si>
    <t>Underlined</t>
  </si>
  <si>
    <t>Blue</t>
  </si>
  <si>
    <t>Length:</t>
  </si>
  <si>
    <t>Unlimited</t>
  </si>
  <si>
    <t>Paragraph leader</t>
  </si>
  <si>
    <r>
      <t xml:space="preserve">Fixed free form text in the format of: [element: upper left cell limit: lower right cell limit,].
</t>
    </r>
    <r>
      <rPr>
        <i/>
        <sz val="11"/>
        <color theme="1"/>
        <rFont val="Arial"/>
        <family val="2"/>
      </rPr>
      <t>[Example:</t>
    </r>
    <r>
      <rPr>
        <sz val="11"/>
        <color theme="1"/>
        <rFont val="Arial"/>
        <family val="2"/>
      </rPr>
      <t xml:space="preserve"> Worksheet: A2:B39, Introduction: A2:B17,] </t>
    </r>
  </si>
  <si>
    <t>Paragraph leader - 2 rows</t>
  </si>
  <si>
    <t>Bold</t>
  </si>
  <si>
    <t>ParamMin:</t>
  </si>
  <si>
    <t>Paragraph leader - highlighted</t>
  </si>
  <si>
    <t>ParamMax</t>
  </si>
  <si>
    <t>Regular text</t>
  </si>
  <si>
    <t>Error</t>
  </si>
  <si>
    <t>Regular text - 2 rows</t>
  </si>
  <si>
    <t>Calc</t>
  </si>
  <si>
    <t>Regular text - 3 rows</t>
  </si>
  <si>
    <t>User access when protected?</t>
  </si>
  <si>
    <t>Notes:</t>
  </si>
  <si>
    <t xml:space="preserve">Contains the cell coordinates of the UX worksheet and sections to allow VI users to readily locate the required elements of the worksheet. </t>
  </si>
  <si>
    <t>Section header</t>
  </si>
  <si>
    <t>Teal</t>
  </si>
  <si>
    <t>Section header - 2 rows</t>
  </si>
  <si>
    <t>Cell B1</t>
  </si>
  <si>
    <t>Table header</t>
  </si>
  <si>
    <t>Worksheet header</t>
  </si>
  <si>
    <t>Top of sheet</t>
  </si>
  <si>
    <t>Filter Values</t>
  </si>
  <si>
    <t>Tech Clearance</t>
  </si>
  <si>
    <t>Text</t>
  </si>
  <si>
    <t>ParamMax:</t>
  </si>
  <si>
    <t>Error:</t>
  </si>
  <si>
    <t>Calc:</t>
  </si>
  <si>
    <t>User access when protected?:</t>
  </si>
  <si>
    <t>Cell A2</t>
  </si>
  <si>
    <t>Worksheet heading</t>
  </si>
  <si>
    <t xml:space="preserve">Limited to the capacity of a single row of cells without wrapping or merging. </t>
  </si>
  <si>
    <t>Cell A3</t>
  </si>
  <si>
    <t>Standard navigation instructions - Paragraph leader</t>
  </si>
  <si>
    <t>Navigation instructions</t>
  </si>
  <si>
    <t>Fixed text</t>
  </si>
  <si>
    <t>Fixed instructional text.</t>
  </si>
  <si>
    <t>Cell A4</t>
  </si>
  <si>
    <t>Standard navigation instructions - regular text</t>
  </si>
  <si>
    <t>Cell A5</t>
  </si>
  <si>
    <t>Cell A6</t>
  </si>
  <si>
    <t>Cell A7</t>
  </si>
  <si>
    <t>Standard navigation instructions - link</t>
  </si>
  <si>
    <t>Cell A8</t>
  </si>
  <si>
    <t>Hyperlink to aid easy navigation to the section to enter information.</t>
  </si>
  <si>
    <t>Cell A9</t>
  </si>
  <si>
    <t>Cell A10</t>
  </si>
  <si>
    <t>Limited to the capacity of two lines of text due to row height.</t>
  </si>
  <si>
    <t>Instructions - Background &amp; when to use</t>
  </si>
  <si>
    <t>Cell A14</t>
  </si>
  <si>
    <t>Cell A15</t>
  </si>
  <si>
    <t>Cell A16</t>
  </si>
  <si>
    <t>Cell A17</t>
  </si>
  <si>
    <t>Cell A18</t>
  </si>
  <si>
    <t>Cell C1</t>
  </si>
  <si>
    <t>Standard navigation instructions - paragraph leader</t>
  </si>
  <si>
    <t>•  Things to know</t>
  </si>
  <si>
    <t>Instructions - Background &amp; when/how to use</t>
  </si>
  <si>
    <t>Things to know - Paragraph leader</t>
  </si>
  <si>
    <t>Things to know - regular text</t>
  </si>
  <si>
    <t>Cell A19</t>
  </si>
  <si>
    <t>Cell A23</t>
  </si>
  <si>
    <t>Table header for Value in data entry table</t>
  </si>
  <si>
    <t>Cell A20</t>
  </si>
  <si>
    <t>Enter information table - Amount</t>
  </si>
  <si>
    <t>Numeric</t>
  </si>
  <si>
    <t>Cell A21</t>
  </si>
  <si>
    <t>Regular text - in table - 4 rows</t>
  </si>
  <si>
    <t>As needed to meet technical / content requirements.</t>
  </si>
  <si>
    <t>Regular text - in table - non dependent</t>
  </si>
  <si>
    <t>Regular text - in table - dependent</t>
  </si>
  <si>
    <t>Cell A22</t>
  </si>
  <si>
    <t>Cell A24</t>
  </si>
  <si>
    <t>Cell A25</t>
  </si>
  <si>
    <t>Cell A26</t>
  </si>
  <si>
    <t>Cell A27</t>
  </si>
  <si>
    <t>Cell A28</t>
  </si>
  <si>
    <t>Regular text - in table - 5 rows</t>
  </si>
  <si>
    <t>Total Rows:</t>
  </si>
  <si>
    <t>Rows suggested for Tech clearance review:</t>
  </si>
  <si>
    <t>% for suggested review:</t>
  </si>
  <si>
    <t>End of calculator</t>
  </si>
  <si>
    <t>Top of calculator</t>
  </si>
  <si>
    <t>Addition</t>
  </si>
  <si>
    <t>Format change</t>
  </si>
  <si>
    <t>Tech Clearance - Content change</t>
  </si>
  <si>
    <t>Filter</t>
  </si>
  <si>
    <t>Comments</t>
  </si>
  <si>
    <t>Regular text - in table - 3 rows</t>
  </si>
  <si>
    <t>Regular text - in table - 6 rows</t>
  </si>
  <si>
    <t>Cell A29</t>
  </si>
  <si>
    <t>Regular text - in table - 10 rows</t>
  </si>
  <si>
    <t>Assistant Director, Online Products</t>
  </si>
  <si>
    <t>•  Select an option from the drop-down box.</t>
  </si>
  <si>
    <t>Cell A31</t>
  </si>
  <si>
    <t>Cell A30</t>
  </si>
  <si>
    <t>Cell A11</t>
  </si>
  <si>
    <t>Accepted 2021 SharePoint version</t>
  </si>
  <si>
    <t>UX - Explain year selection and enable data entry</t>
  </si>
  <si>
    <t>Income and expense reconciliation adjustments - Worksheet 2</t>
  </si>
  <si>
    <t>2022-23</t>
  </si>
  <si>
    <t>Non-primary production</t>
  </si>
  <si>
    <t>Assessable business income not included in the profit and loss statement</t>
  </si>
  <si>
    <t>Calculation elements</t>
  </si>
  <si>
    <t>Assessable balancing adjustment amounts on disposal of depreciating assets</t>
  </si>
  <si>
    <t>Profit on sale of depreciating assets included in accounts</t>
  </si>
  <si>
    <t>Other non-assessable income included in the profit and loss statement</t>
  </si>
  <si>
    <t>Income reconciliation adjustment - manually calculated</t>
  </si>
  <si>
    <t>Additions</t>
  </si>
  <si>
    <t>Subtractions</t>
  </si>
  <si>
    <t>Expense reconciliation adjustment - manually calculated</t>
  </si>
  <si>
    <t>Lease payments for luxury cars</t>
  </si>
  <si>
    <t>Loss on sale of depreciating assets included in accounts</t>
  </si>
  <si>
    <t>Additions to provisions and reserves</t>
  </si>
  <si>
    <t>Other non-deductible items, including income tax</t>
  </si>
  <si>
    <t>Items not allowable as deductions</t>
  </si>
  <si>
    <t>a</t>
  </si>
  <si>
    <t>b</t>
  </si>
  <si>
    <t>c</t>
  </si>
  <si>
    <t>d</t>
  </si>
  <si>
    <t>e</t>
  </si>
  <si>
    <t>f</t>
  </si>
  <si>
    <t>g</t>
  </si>
  <si>
    <t>h</t>
  </si>
  <si>
    <t>i</t>
  </si>
  <si>
    <t>j</t>
  </si>
  <si>
    <t>k</t>
  </si>
  <si>
    <t>Part of prepaid expenses not deductible this year</t>
  </si>
  <si>
    <t>m</t>
  </si>
  <si>
    <t>n</t>
  </si>
  <si>
    <t>o</t>
  </si>
  <si>
    <t>Additions subtotal</t>
  </si>
  <si>
    <t>Subtractions subtotal</t>
  </si>
  <si>
    <t>p</t>
  </si>
  <si>
    <t>q</t>
  </si>
  <si>
    <t>r</t>
  </si>
  <si>
    <t>s</t>
  </si>
  <si>
    <t>t</t>
  </si>
  <si>
    <t>u</t>
  </si>
  <si>
    <t>Accrual amount deduction for lessee of luxury cars</t>
  </si>
  <si>
    <t>Deductible balancing adjustment amounts on disposal of depreciating assets</t>
  </si>
  <si>
    <t>Deduction for decline in value of depreciating assets</t>
  </si>
  <si>
    <t>Part of prepaid expenses deductible this year but not included elsewhere</t>
  </si>
  <si>
    <t>Subtractions - subtotal</t>
  </si>
  <si>
    <t xml:space="preserve">	
Other items deductible for tax purposes not included in the profit and loss statement</t>
  </si>
  <si>
    <t>Depreciation charged in accounts</t>
  </si>
  <si>
    <t>•  What year would you like to complete your reconciliation adjustments for?</t>
  </si>
  <si>
    <t>•  Select primary or non-primary production</t>
  </si>
  <si>
    <t>Enter your reconciliation adjustment information here</t>
  </si>
  <si>
    <t>•  Enter your reconciliation adjustment information here</t>
  </si>
  <si>
    <t>•  Result − your income reconciliation adjustments are detailed here</t>
  </si>
  <si>
    <t>•  Result − your expenses reconciliation adjustments are detailed here</t>
  </si>
  <si>
    <t>0.01 (2023)</t>
  </si>
  <si>
    <t>I&amp;E Reconcilation Adjust - WS2</t>
  </si>
  <si>
    <t>What year would you like to complete your reconciliation adjustments for?</t>
  </si>
  <si>
    <t>Select primary production or non-primary production.</t>
  </si>
  <si>
    <t>Result - Expense reconciliation adjustments - manually calculated</t>
  </si>
  <si>
    <t>Result - Income reconciliation adjustments - manually calculated</t>
  </si>
  <si>
    <t>UX - Explain selection and enable data entry</t>
  </si>
  <si>
    <t>UX - Review income reconciliation result</t>
  </si>
  <si>
    <t>UX - Review expense reconciliation result</t>
  </si>
  <si>
    <t>Contains text "Top of calculator" to alert VI users where they are on the worksheet.</t>
  </si>
  <si>
    <t>Cell A12</t>
  </si>
  <si>
    <t>Hyperlink to 'Things to know'</t>
  </si>
  <si>
    <t>Hyperlink to 'What year would you like to complete your reconciliation adjustments for?'</t>
  </si>
  <si>
    <t>Hyperlink to 'Select primary or non-primary production'</t>
  </si>
  <si>
    <t>Hyperlink to aid easy navigation</t>
  </si>
  <si>
    <t>Hyperlink navigation header</t>
  </si>
  <si>
    <t>Hyperlink to 'Enter your reconciliation adjustment information here'</t>
  </si>
  <si>
    <t>Hyperlink to 'Result − your income reconciliation adjustments are detailed here'</t>
  </si>
  <si>
    <t>Hyperlink to 'Result − your expenses reconciliation adjustments are detailed here'</t>
  </si>
  <si>
    <t>Cells A13</t>
  </si>
  <si>
    <t>Hyperlink to relevant myTax help file instructions to aid easy navigation</t>
  </si>
  <si>
    <t>Enter information - Prompt - What year would you like to complete your reconciliation adjustments for?</t>
  </si>
  <si>
    <t>Label to prompt entry of the year that applies for the reconciliation adjustments.</t>
  </si>
  <si>
    <t>Enter information in table - Year of reconciliation adjustments</t>
  </si>
  <si>
    <t>See above</t>
  </si>
  <si>
    <t>Enter information in table - additional instruction</t>
  </si>
  <si>
    <t>Enter information - Prompt - Select primary production or non-primary production.</t>
  </si>
  <si>
    <t>•  You must reconcile your primary and non-primary production items separately.</t>
  </si>
  <si>
    <t>Enter information - Prompt - Additional instruction - Select primary production or non-primary production</t>
  </si>
  <si>
    <t>Table header for Row in data entry table</t>
  </si>
  <si>
    <t>Enter information - Income reconciliation adjustment - manually calculated</t>
  </si>
  <si>
    <t>Category &amp; Row</t>
  </si>
  <si>
    <t>Enter information - Income reconciliation adjustment - manually calculated - Category sub-heading - Additions</t>
  </si>
  <si>
    <t>Additions category sub-heading for Income reconciliation adjustment</t>
  </si>
  <si>
    <t>Single alpha character</t>
  </si>
  <si>
    <t>No</t>
  </si>
  <si>
    <t>Enter information - Secondary header - Amount</t>
  </si>
  <si>
    <t>Cell B28</t>
  </si>
  <si>
    <t>Cell C28</t>
  </si>
  <si>
    <t>Cell B29</t>
  </si>
  <si>
    <t>Cell C29</t>
  </si>
  <si>
    <t>Enter information - Row identifier - Income reconciliation adjustment - manually calculated - Additions subtotal</t>
  </si>
  <si>
    <t>Enter information - Calculated field - Income reconciliation adjustment - manually calculated - Additions subtotal</t>
  </si>
  <si>
    <t>Calculated field - Income reconciliation adjustment - manually calculated - Additions subtotal</t>
  </si>
  <si>
    <t>Enter information - Label - Income reconciliation adjustment - manually calculated - Additions subtotal</t>
  </si>
  <si>
    <t>Label for Income reconciliation adjustment - manually calculated - Additions subtotal</t>
  </si>
  <si>
    <t>Enter information - Income reconciliation adjustment - manually calculated - Category sub-heading - Subtractions</t>
  </si>
  <si>
    <t>Cell A32</t>
  </si>
  <si>
    <t>Cell B32</t>
  </si>
  <si>
    <t>Cell C32</t>
  </si>
  <si>
    <t>Cell A33</t>
  </si>
  <si>
    <t>Cell B33</t>
  </si>
  <si>
    <t>Cell C33</t>
  </si>
  <si>
    <t>Cell A34</t>
  </si>
  <si>
    <t>Cell B34</t>
  </si>
  <si>
    <t>Cell C34</t>
  </si>
  <si>
    <t>Enter information - Row identifier - Income reconciliation adjustment - manually calculated - Subtractions subtotal</t>
  </si>
  <si>
    <t>Enter information - Label - Income reconciliation adjustment - manually calculated - Subtractions subtotal</t>
  </si>
  <si>
    <t>Enter information - Calculated field - Income reconciliation adjustment - manually calculated - Subtractions subtotal</t>
  </si>
  <si>
    <t>Row identifier - Income reconciliation adjustment - manually calculated - Subtractions subtotal</t>
  </si>
  <si>
    <t>Label for Income reconciliation adjustment - manually calculated - Subtractions subtotal</t>
  </si>
  <si>
    <t>Cell A35</t>
  </si>
  <si>
    <t>Cell C35</t>
  </si>
  <si>
    <t>Result - Enter at 'Income reconciliation adjustments - manually calculated'</t>
  </si>
  <si>
    <t>See A35</t>
  </si>
  <si>
    <t xml:space="preserve">(Note: Sourced from I&amp;E Reconciliation Adjust - WS2 to enable formating) </t>
  </si>
  <si>
    <t>Cell A36</t>
  </si>
  <si>
    <t>Enter information - Expense reconciliation adjustment - manually calculated</t>
  </si>
  <si>
    <t>Enter information - Expense reconciliation adjustment - manually calculated - Category sub-heading - Additions</t>
  </si>
  <si>
    <t>Additions category sub-heading for Expense reconciliation adjustment</t>
  </si>
  <si>
    <t>Cell A37</t>
  </si>
  <si>
    <t>Cell A38</t>
  </si>
  <si>
    <t>Cell A39</t>
  </si>
  <si>
    <t>Cell B39</t>
  </si>
  <si>
    <t>Cell C39</t>
  </si>
  <si>
    <t>Cell A40</t>
  </si>
  <si>
    <t>Cell B40</t>
  </si>
  <si>
    <t>Cell C40</t>
  </si>
  <si>
    <t>Cell A41</t>
  </si>
  <si>
    <t>Cell B41</t>
  </si>
  <si>
    <t>Cell C41</t>
  </si>
  <si>
    <t>Cell A42</t>
  </si>
  <si>
    <t>Enter information - Expense reconciliation adjustment - manually calculated - Category sub-heading - Items not allowable as deductions</t>
  </si>
  <si>
    <t>Cell A43</t>
  </si>
  <si>
    <t>l</t>
  </si>
  <si>
    <t>Capital expenditure</t>
  </si>
  <si>
    <t>Cell A44</t>
  </si>
  <si>
    <t>Cell B44</t>
  </si>
  <si>
    <t>Cell C44</t>
  </si>
  <si>
    <t>Data entry for Additions to provisions and reserves</t>
  </si>
  <si>
    <t>Cell A45</t>
  </si>
  <si>
    <t>Cell B45</t>
  </si>
  <si>
    <t>Cell C45</t>
  </si>
  <si>
    <t>Enter information - Row identifier - Expense reconciliation adjustment - manually calculated - Additions + Items not allowable as deductions subtotal</t>
  </si>
  <si>
    <t>Row identifier for Expense reconciliation adjustment - manually calculated - Additions + Items not allowable as deductions subtotal</t>
  </si>
  <si>
    <t>Enter information - Label - Expense reconciliation adjustment - manually calculated - Additions + Items not allowable as deductions subtotal</t>
  </si>
  <si>
    <t>Label for Expense reconciliation adjustment - manually calculated - Additions + Items not allowable as deductions subtotal</t>
  </si>
  <si>
    <t>Additions + Items not allowable as deductions subtotal</t>
  </si>
  <si>
    <t>Cell A46</t>
  </si>
  <si>
    <t>Cell B46</t>
  </si>
  <si>
    <t>Cell C46</t>
  </si>
  <si>
    <t>Cell A47</t>
  </si>
  <si>
    <t>Enter information - Expense reconciliation adjustment - manually calculated - Category sub-heading - Subtractions</t>
  </si>
  <si>
    <t>Cell A48</t>
  </si>
  <si>
    <t>Cell A49</t>
  </si>
  <si>
    <t>Cell B49</t>
  </si>
  <si>
    <t>Cell C49</t>
  </si>
  <si>
    <t>Cell A50</t>
  </si>
  <si>
    <t>Cell B50</t>
  </si>
  <si>
    <t>Cell C51</t>
  </si>
  <si>
    <t>Cell A52</t>
  </si>
  <si>
    <t>Cell C50</t>
  </si>
  <si>
    <t>Cell A51</t>
  </si>
  <si>
    <t>Cell B51</t>
  </si>
  <si>
    <t>Cell B52</t>
  </si>
  <si>
    <t>Cell C52</t>
  </si>
  <si>
    <t>Enter information - Calculated field - Expense reconciliation adjustment - manually calculated - Subtractions subtotal</t>
  </si>
  <si>
    <t>Calculated field - Income reconciliation adjustment - manually calculated - Additions + Items not allowable as deductions subtotal</t>
  </si>
  <si>
    <t>Other items deductible for tax purposes not included in the profit and loss statement</t>
  </si>
  <si>
    <t>Row identifier for Expense reconciliation adjustment - manually calculated - Subtractions - subtotal</t>
  </si>
  <si>
    <t>Enter information - Row identifier - Expense reconciliation adjustment - manually calculated - Subtractions - subtotal</t>
  </si>
  <si>
    <t>Enter information - Label - Expense reconciliation adjustment - manually calculated - Subtractions - subtotal</t>
  </si>
  <si>
    <t>Label for Expense reconciliation adjustment - manually calculated - Subtractions - subtotal</t>
  </si>
  <si>
    <t>Cell A53</t>
  </si>
  <si>
    <t>Cell B53</t>
  </si>
  <si>
    <t>Cell C53</t>
  </si>
  <si>
    <t>Cell A54</t>
  </si>
  <si>
    <t>Cell C54</t>
  </si>
  <si>
    <t>Result - Enter at 'Expense reconciliation adjustments - manually calculated'</t>
  </si>
  <si>
    <t>See A54</t>
  </si>
  <si>
    <t>Row identifier - Income reconciliation adjustment - manually calculated - Additions subtotal</t>
  </si>
  <si>
    <t>Net exempt income
(Gross exempt income less expenses relating to that exempt income)</t>
  </si>
  <si>
    <t>If you change the data validation parameters you must also change the data validation error messaging for the data entry fields in the I&amp;E Reconciliation Adjustment Worksheet.</t>
  </si>
  <si>
    <t>- Select -</t>
  </si>
  <si>
    <t>Select year</t>
  </si>
  <si>
    <t>Select business activity type</t>
  </si>
  <si>
    <t>Dynamic text - see calc below</t>
  </si>
  <si>
    <t>Dynamic text to provide a worksheet header to match primary or non-primary production.</t>
  </si>
  <si>
    <t>Value = Select</t>
  </si>
  <si>
    <t>Value= Non-primary production</t>
  </si>
  <si>
    <t>Value = Primary Production</t>
  </si>
  <si>
    <t>Income and expense reconciliation adjustments
Worksheet 2</t>
  </si>
  <si>
    <t>Income and expense reconciliation adjustments
Worksheet 2
Primary production</t>
  </si>
  <si>
    <t>Income and expense reconciliation adjustments
Worksheet 2
Non-primary production</t>
  </si>
  <si>
    <t>Income and expense reconciliation adjustments - Worksheet 2- Cell Coordinates</t>
  </si>
  <si>
    <t>Income and expense reconciliation adjustments - Worksheet 2 - Cell co-ordinates - Whole calculator: A2:C54, Introduction: A3:C17, Enter information - Year and Primary or Non-primary production: A18:C22, Enter information - Income reconciliation adjustment: A23:C33, Enter information - Expense reconciliation adjustment: A36:B52, Result -  Income reconciliation adjustment: A35:C35, Result - Expense reconciliation adjustment: A54:C54.</t>
  </si>
  <si>
    <t>UX - Data entry</t>
  </si>
  <si>
    <t>Cell D1</t>
  </si>
  <si>
    <t>Worksheet header - Complex</t>
  </si>
  <si>
    <t>Variable</t>
  </si>
  <si>
    <t>Cell C2</t>
  </si>
  <si>
    <t>Version number</t>
  </si>
  <si>
    <t>Calculator version number</t>
  </si>
  <si>
    <t>Derived from Version control table using formula in Cell C2</t>
  </si>
  <si>
    <t>Derived from Version control table</t>
  </si>
  <si>
    <t>4 characters - Format is '0.00'</t>
  </si>
  <si>
    <t>This calculator includes 4 sections and 2 results; use the links below to jump to each one.</t>
  </si>
  <si>
    <t>As defined in data validation range.</t>
  </si>
  <si>
    <t>See B1479 to B1480 for data validation range.</t>
  </si>
  <si>
    <t>See B1495 to B1498 for data validation range.</t>
  </si>
  <si>
    <t>Enter information - Prompt - Additional instruction - Select primary production or non-primary production.</t>
  </si>
  <si>
    <t>Enter information table - Category &amp; Row</t>
  </si>
  <si>
    <t>Enter information - Secondary header - Category and Row</t>
  </si>
  <si>
    <t>Enter information table - Calculation elements</t>
  </si>
  <si>
    <t>Enter information - Secondary header - Calculation elements</t>
  </si>
  <si>
    <t>Table header for Calculation element in data entry table</t>
  </si>
  <si>
    <t>Table header - Option 2</t>
  </si>
  <si>
    <t>Regular text - in table - 2 rows</t>
  </si>
  <si>
    <t>Assessable business income not included in the profit &amp; loss statement</t>
  </si>
  <si>
    <t>Right</t>
  </si>
  <si>
    <t>Other non-assessable income included in the profit &amp; loss statement</t>
  </si>
  <si>
    <t xml:space="preserve">Sub-total - in table </t>
  </si>
  <si>
    <t>Total in table</t>
  </si>
  <si>
    <t>Regular text - in table - non dependent - identifier</t>
  </si>
  <si>
    <t>Regular text - in table - dependent - identifier</t>
  </si>
  <si>
    <t>Data entry - $ - Not dependent</t>
  </si>
  <si>
    <t>Data entry - $ - Dependant</t>
  </si>
  <si>
    <t>Yes</t>
  </si>
  <si>
    <t>Primary production</t>
  </si>
  <si>
    <t>Value &lt;&gt; Select</t>
  </si>
  <si>
    <t>•  You may need to make income reconciliation adjustments or expense reconciliation adjustments.</t>
  </si>
  <si>
    <t>•  These adjustments reconcile your business operating profit or loss with your business taxable income.</t>
  </si>
  <si>
    <t>•  A link to instructions on how to complete your reconciliation adjustments is provided below.</t>
  </si>
  <si>
    <t>Complete your reconciliation adjustments using the instructions located at:</t>
  </si>
  <si>
    <t xml:space="preserve">See A24 - Hyperlink to relevant myTax help file instructions </t>
  </si>
  <si>
    <t>Instructions - Link to background &amp; how to use</t>
  </si>
  <si>
    <t>Instructions - Direction to link to background &amp; how to use</t>
  </si>
  <si>
    <t>Enter information - Enter your reconciliation adjustment information here - header</t>
  </si>
  <si>
    <t>Enter information - Enter your reconciliation adjustment information here - regular text</t>
  </si>
  <si>
    <t>Cell C17</t>
  </si>
  <si>
    <t>Cell C19</t>
  </si>
  <si>
    <t>Enter information - Enter your reconciliation adjustment information here</t>
  </si>
  <si>
    <t>Cell B25</t>
  </si>
  <si>
    <t>Cell C25</t>
  </si>
  <si>
    <t>Cell B30</t>
  </si>
  <si>
    <t>Cell C30</t>
  </si>
  <si>
    <t>Cell B35</t>
  </si>
  <si>
    <t>Cell C36</t>
  </si>
  <si>
    <t>Cell B42</t>
  </si>
  <si>
    <t>Cell C42</t>
  </si>
  <si>
    <t>Cell B47</t>
  </si>
  <si>
    <t>Cell C47</t>
  </si>
  <si>
    <t>Cell B54</t>
  </si>
  <si>
    <t>Cell A55</t>
  </si>
  <si>
    <t>Cell C55</t>
  </si>
  <si>
    <t>Select primary production or non-primary production</t>
  </si>
  <si>
    <t>x</t>
  </si>
  <si>
    <t>y</t>
  </si>
  <si>
    <t xml:space="preserve">Bonus deduction for small business skills and training boost </t>
  </si>
  <si>
    <t>Bonus deduction for small business technology investment boost</t>
  </si>
  <si>
    <t>Cell B55</t>
  </si>
  <si>
    <t>Cell A56</t>
  </si>
  <si>
    <t>Cell B56</t>
  </si>
  <si>
    <t>Cell C56</t>
  </si>
  <si>
    <t>Cell A57</t>
  </si>
  <si>
    <t>Cell C57</t>
  </si>
  <si>
    <t>AhKit Foo</t>
  </si>
  <si>
    <t>Law Interpretation Officer (EL1)</t>
  </si>
  <si>
    <t>New calculator</t>
  </si>
  <si>
    <t>Tech cleared then hardened.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</si>
</sst>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quot;$&quot;#,##0.00"/>
    <numFmt numFmtId="44" formatCode="_-&quot;$&quot;* #,##0.00_-;\-&quot;$&quot;* #,##0.00_-;_-&quot;$&quot;* &quot;-&quot;??_-;_-@_-"/>
    <numFmt numFmtId="164" formatCode="_-&quot;$&quot;* #,##0_-;\-&quot;$&quot;* #,##0_-;_-&quot;$&quot;* &quot;-&quot;??_-;_-@_-"/>
    <numFmt numFmtId="165" formatCode="&quot;$&quot;#,##0.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1"/>
      <color theme="1"/>
      <name val="Arial"/>
      <family val="2"/>
    </font>
    <font>
      <sz val="11"/>
      <color theme="0"/>
      <name val="Arial"/>
      <family val="2"/>
    </font>
    <font>
      <b/>
      <sz val="14"/>
      <color rgb="FF0FA5AD"/>
      <name val="Arial"/>
      <family val="2"/>
    </font>
    <font>
      <b/>
      <sz val="14"/>
      <color theme="0"/>
      <name val="Arial"/>
      <family val="2"/>
    </font>
    <font>
      <sz val="8"/>
      <color theme="0"/>
      <name val="Arial"/>
      <family val="2"/>
    </font>
    <font>
      <sz val="11"/>
      <color rgb="FFC00000"/>
      <name val="Arial"/>
      <family val="2"/>
    </font>
    <font>
      <sz val="11"/>
      <color theme="0"/>
      <name val="Calibri"/>
      <family val="2"/>
      <scheme val="minor"/>
    </font>
    <font>
      <u/>
      <sz val="11"/>
      <color theme="10"/>
      <name val="Calibri"/>
      <family val="2"/>
      <scheme val="minor"/>
    </font>
    <font>
      <sz val="10"/>
      <color theme="1"/>
      <name val="Arial"/>
      <family val="2"/>
    </font>
    <font>
      <b/>
      <sz val="10"/>
      <color theme="1"/>
      <name val="Arial"/>
      <family val="2"/>
    </font>
    <font>
      <sz val="9"/>
      <color theme="1"/>
      <name val="Arial"/>
      <family val="2"/>
    </font>
    <font>
      <u/>
      <sz val="9"/>
      <color theme="10"/>
      <name val="Arial"/>
      <family val="2"/>
    </font>
    <font>
      <sz val="11"/>
      <name val="Arial"/>
      <family val="2"/>
    </font>
    <font>
      <b/>
      <sz val="11"/>
      <name val="Arial"/>
      <family val="2"/>
    </font>
    <font>
      <b/>
      <sz val="11"/>
      <color rgb="FFFF0000"/>
      <name val="Calibri"/>
      <family val="2"/>
      <scheme val="minor"/>
    </font>
    <font>
      <b/>
      <sz val="14"/>
      <color rgb="FF006666"/>
      <name val="Arial"/>
      <family val="2"/>
    </font>
    <font>
      <b/>
      <sz val="12"/>
      <color rgb="FF006666"/>
      <name val="Arial"/>
      <family val="2"/>
    </font>
    <font>
      <sz val="11"/>
      <color rgb="FF006666"/>
      <name val="Arial"/>
      <family val="2"/>
    </font>
    <font>
      <sz val="12"/>
      <color rgb="FF006666"/>
      <name val="Calibri"/>
      <family val="2"/>
      <scheme val="minor"/>
    </font>
    <font>
      <i/>
      <sz val="11"/>
      <color theme="1"/>
      <name val="Arial"/>
      <family val="2"/>
    </font>
    <font>
      <u/>
      <sz val="11"/>
      <color theme="10"/>
      <name val="Arial"/>
      <family val="2"/>
    </font>
    <font>
      <sz val="11"/>
      <color rgb="FF000000"/>
      <name val="Calibri"/>
      <family val="2"/>
      <scheme val="minor"/>
    </font>
    <font>
      <u/>
      <sz val="9"/>
      <color theme="10"/>
      <name val="Calibri"/>
      <family val="2"/>
      <scheme val="minor"/>
    </font>
    <font>
      <sz val="11"/>
      <color rgb="FFFF0000"/>
      <name val="Calibri"/>
      <family val="2"/>
      <scheme val="minor"/>
    </font>
    <font>
      <b/>
      <sz val="14"/>
      <name val="Arial"/>
      <family val="2"/>
    </font>
    <font>
      <u/>
      <sz val="10"/>
      <color theme="10"/>
      <name val="Calibri"/>
      <family val="2"/>
      <scheme val="minor"/>
    </font>
    <font>
      <b/>
      <sz val="11"/>
      <color rgb="FF006666"/>
      <name val="Arial"/>
      <family val="2"/>
    </font>
    <font>
      <b/>
      <sz val="11"/>
      <color rgb="FFFF0000"/>
      <name val="Arial"/>
      <family val="2"/>
    </font>
  </fonts>
  <fills count="9">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rgb="FF006666"/>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s>
  <borders count="74">
    <border>
      <left/>
      <right/>
      <top/>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medium">
        <color rgb="FF0FA5AD"/>
      </top>
      <bottom/>
      <diagonal/>
    </border>
    <border>
      <left/>
      <right/>
      <top/>
      <bottom style="thin">
        <color indexed="64"/>
      </bottom>
      <diagonal/>
    </border>
    <border>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6666"/>
      </left>
      <right style="medium">
        <color rgb="FF006666"/>
      </right>
      <top style="medium">
        <color rgb="FF006666"/>
      </top>
      <bottom style="medium">
        <color rgb="FF006666"/>
      </bottom>
      <diagonal/>
    </border>
    <border>
      <left style="medium">
        <color rgb="FF006666"/>
      </left>
      <right/>
      <top/>
      <bottom/>
      <diagonal/>
    </border>
    <border>
      <left/>
      <right style="medium">
        <color rgb="FF006666"/>
      </right>
      <top/>
      <bottom/>
      <diagonal/>
    </border>
    <border>
      <left style="medium">
        <color rgb="FF006666"/>
      </left>
      <right style="thin">
        <color rgb="FF006666"/>
      </right>
      <top style="medium">
        <color rgb="FF006666"/>
      </top>
      <bottom/>
      <diagonal/>
    </border>
    <border>
      <left style="thin">
        <color rgb="FF006666"/>
      </left>
      <right style="medium">
        <color rgb="FF006666"/>
      </right>
      <top style="medium">
        <color rgb="FF006666"/>
      </top>
      <bottom/>
      <diagonal/>
    </border>
    <border>
      <left style="medium">
        <color rgb="FF006666"/>
      </left>
      <right/>
      <top style="medium">
        <color rgb="FF006666"/>
      </top>
      <bottom/>
      <diagonal/>
    </border>
    <border>
      <left/>
      <right/>
      <top style="medium">
        <color rgb="FF006666"/>
      </top>
      <bottom/>
      <diagonal/>
    </border>
    <border>
      <left/>
      <right style="medium">
        <color rgb="FF006666"/>
      </right>
      <top style="medium">
        <color rgb="FF006666"/>
      </top>
      <bottom/>
      <diagonal/>
    </border>
    <border>
      <left style="medium">
        <color rgb="FF006666"/>
      </left>
      <right/>
      <top style="thin">
        <color theme="0"/>
      </top>
      <bottom style="thin">
        <color theme="0"/>
      </bottom>
      <diagonal/>
    </border>
    <border>
      <left/>
      <right/>
      <top style="thin">
        <color theme="0"/>
      </top>
      <bottom style="thin">
        <color theme="0"/>
      </bottom>
      <diagonal/>
    </border>
    <border>
      <left/>
      <right style="medium">
        <color rgb="FF006666"/>
      </right>
      <top style="thin">
        <color theme="0"/>
      </top>
      <bottom style="thin">
        <color theme="0"/>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auto="1"/>
      </left>
      <right style="thin">
        <color auto="1"/>
      </right>
      <top/>
      <bottom style="thin">
        <color auto="1"/>
      </bottom>
      <diagonal/>
    </border>
    <border>
      <left style="medium">
        <color rgb="FF006666"/>
      </left>
      <right/>
      <top/>
      <bottom style="medium">
        <color rgb="FF006666"/>
      </bottom>
      <diagonal/>
    </border>
    <border>
      <left/>
      <right/>
      <top/>
      <bottom style="medium">
        <color rgb="FF006666"/>
      </bottom>
      <diagonal/>
    </border>
    <border>
      <left/>
      <right style="medium">
        <color rgb="FF006666"/>
      </right>
      <top/>
      <bottom style="medium">
        <color rgb="FF006666"/>
      </bottom>
      <diagonal/>
    </border>
    <border>
      <left style="medium">
        <color rgb="FF006666"/>
      </left>
      <right/>
      <top style="medium">
        <color rgb="FF006666"/>
      </top>
      <bottom style="medium">
        <color rgb="FF006666"/>
      </bottom>
      <diagonal/>
    </border>
    <border>
      <left/>
      <right/>
      <top style="medium">
        <color rgb="FF006666"/>
      </top>
      <bottom style="medium">
        <color rgb="FF006666"/>
      </bottom>
      <diagonal/>
    </border>
    <border>
      <left/>
      <right style="medium">
        <color rgb="FF006666"/>
      </right>
      <top style="medium">
        <color rgb="FF006666"/>
      </top>
      <bottom style="medium">
        <color rgb="FF006666"/>
      </bottom>
      <diagonal/>
    </border>
    <border>
      <left style="medium">
        <color rgb="FF006666"/>
      </left>
      <right/>
      <top style="medium">
        <color rgb="FF0FA5AD"/>
      </top>
      <bottom/>
      <diagonal/>
    </border>
    <border>
      <left style="medium">
        <color rgb="FF006666"/>
      </left>
      <right/>
      <top style="thin">
        <color theme="0" tint="-0.499984740745262"/>
      </top>
      <bottom style="thin">
        <color theme="0" tint="-0.499984740745262"/>
      </bottom>
      <diagonal/>
    </border>
    <border>
      <left/>
      <right style="medium">
        <color rgb="FF006666"/>
      </right>
      <top style="thin">
        <color theme="0" tint="-0.499984740745262"/>
      </top>
      <bottom style="thin">
        <color theme="0" tint="-0.499984740745262"/>
      </bottom>
      <diagonal/>
    </border>
    <border>
      <left style="medium">
        <color rgb="FF006666"/>
      </left>
      <right/>
      <top/>
      <bottom style="thin">
        <color theme="0" tint="-0.499984740745262"/>
      </bottom>
      <diagonal/>
    </border>
    <border>
      <left/>
      <right style="medium">
        <color rgb="FF006666"/>
      </right>
      <top/>
      <bottom style="thin">
        <color theme="0" tint="-0.499984740745262"/>
      </bottom>
      <diagonal/>
    </border>
    <border>
      <left style="medium">
        <color rgb="FF006666"/>
      </left>
      <right style="thin">
        <color rgb="FF006666"/>
      </right>
      <top/>
      <bottom/>
      <diagonal/>
    </border>
    <border>
      <left style="medium">
        <color rgb="FF006666"/>
      </left>
      <right style="thin">
        <color rgb="FF006666"/>
      </right>
      <top style="medium">
        <color rgb="FF006666"/>
      </top>
      <bottom style="medium">
        <color rgb="FF006666"/>
      </bottom>
      <diagonal/>
    </border>
    <border>
      <left style="medium">
        <color rgb="FF006666"/>
      </left>
      <right/>
      <top style="thin">
        <color theme="0" tint="-0.499984740745262"/>
      </top>
      <bottom style="medium">
        <color rgb="FF006666"/>
      </bottom>
      <diagonal/>
    </border>
    <border>
      <left/>
      <right/>
      <top style="thin">
        <color theme="0" tint="-0.499984740745262"/>
      </top>
      <bottom style="medium">
        <color rgb="FF006666"/>
      </bottom>
      <diagonal/>
    </border>
    <border>
      <left/>
      <right style="medium">
        <color rgb="FF006666"/>
      </right>
      <top style="thin">
        <color theme="0" tint="-0.499984740745262"/>
      </top>
      <bottom style="medium">
        <color rgb="FF006666"/>
      </bottom>
      <diagonal/>
    </border>
    <border>
      <left style="thin">
        <color rgb="FF006666"/>
      </left>
      <right/>
      <top/>
      <bottom/>
      <diagonal/>
    </border>
    <border>
      <left/>
      <right style="medium">
        <color rgb="FF006666"/>
      </right>
      <top/>
      <bottom style="thin">
        <color rgb="FF006666"/>
      </bottom>
      <diagonal/>
    </border>
    <border>
      <left style="medium">
        <color theme="0"/>
      </left>
      <right style="medium">
        <color theme="0"/>
      </right>
      <top style="medium">
        <color rgb="FF006666"/>
      </top>
      <bottom style="medium">
        <color rgb="FF006666"/>
      </bottom>
      <diagonal/>
    </border>
    <border>
      <left style="medium">
        <color theme="0"/>
      </left>
      <right style="medium">
        <color rgb="FF006666"/>
      </right>
      <top style="medium">
        <color rgb="FF006666"/>
      </top>
      <bottom style="medium">
        <color rgb="FF006666"/>
      </bottom>
      <diagonal/>
    </border>
    <border>
      <left/>
      <right style="medium">
        <color theme="0"/>
      </right>
      <top style="medium">
        <color rgb="FF006666"/>
      </top>
      <bottom style="medium">
        <color rgb="FF006666"/>
      </bottom>
      <diagonal/>
    </border>
    <border>
      <left style="thin">
        <color rgb="FF006666"/>
      </left>
      <right/>
      <top style="medium">
        <color rgb="FF006666"/>
      </top>
      <bottom style="medium">
        <color rgb="FF006666"/>
      </bottom>
      <diagonal/>
    </border>
    <border>
      <left/>
      <right style="thin">
        <color rgb="FF006666"/>
      </right>
      <top style="medium">
        <color rgb="FF006666"/>
      </top>
      <bottom style="medium">
        <color rgb="FF006666"/>
      </bottom>
      <diagonal/>
    </border>
    <border>
      <left style="medium">
        <color rgb="FF006666"/>
      </left>
      <right/>
      <top/>
      <bottom style="thin">
        <color rgb="FF006666"/>
      </bottom>
      <diagonal/>
    </border>
    <border>
      <left/>
      <right/>
      <top/>
      <bottom style="thin">
        <color rgb="FF006666"/>
      </bottom>
      <diagonal/>
    </border>
    <border>
      <left style="medium">
        <color rgb="FF006666"/>
      </left>
      <right/>
      <top style="medium">
        <color rgb="FF006666"/>
      </top>
      <bottom style="medium">
        <color theme="0"/>
      </bottom>
      <diagonal/>
    </border>
    <border>
      <left/>
      <right/>
      <top style="medium">
        <color rgb="FF006666"/>
      </top>
      <bottom style="medium">
        <color theme="0"/>
      </bottom>
      <diagonal/>
    </border>
    <border>
      <left style="medium">
        <color rgb="FF006666"/>
      </left>
      <right/>
      <top style="thin">
        <color rgb="FF006666"/>
      </top>
      <bottom style="thin">
        <color theme="0"/>
      </bottom>
      <diagonal/>
    </border>
    <border>
      <left/>
      <right/>
      <top style="thin">
        <color rgb="FF006666"/>
      </top>
      <bottom style="thin">
        <color theme="0"/>
      </bottom>
      <diagonal/>
    </border>
    <border>
      <left/>
      <right style="medium">
        <color rgb="FF006666"/>
      </right>
      <top style="thin">
        <color rgb="FF006666"/>
      </top>
      <bottom style="thin">
        <color theme="0"/>
      </bottom>
      <diagonal/>
    </border>
    <border>
      <left style="medium">
        <color rgb="FF006666"/>
      </left>
      <right style="medium">
        <color rgb="FF006666"/>
      </right>
      <top style="medium">
        <color rgb="FF006666"/>
      </top>
      <bottom/>
      <diagonal/>
    </border>
    <border>
      <left style="medium">
        <color rgb="FF006666"/>
      </left>
      <right style="medium">
        <color theme="0"/>
      </right>
      <top/>
      <bottom style="medium">
        <color theme="0"/>
      </bottom>
      <diagonal/>
    </border>
    <border>
      <left style="medium">
        <color theme="0"/>
      </left>
      <right/>
      <top/>
      <bottom style="medium">
        <color theme="0"/>
      </bottom>
      <diagonal/>
    </border>
    <border>
      <left style="medium">
        <color rgb="FF006666"/>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rgb="FF006666"/>
      </left>
      <right style="medium">
        <color theme="0"/>
      </right>
      <top style="medium">
        <color theme="0"/>
      </top>
      <bottom style="medium">
        <color rgb="FF006666"/>
      </bottom>
      <diagonal/>
    </border>
    <border>
      <left style="medium">
        <color theme="0"/>
      </left>
      <right/>
      <top style="medium">
        <color theme="0"/>
      </top>
      <bottom style="medium">
        <color rgb="FF006666"/>
      </bottom>
      <diagonal/>
    </border>
    <border>
      <left/>
      <right/>
      <top style="thin">
        <color theme="0"/>
      </top>
      <bottom/>
      <diagonal/>
    </border>
    <border>
      <left/>
      <right style="medium">
        <color rgb="FF006666"/>
      </right>
      <top style="thin">
        <color theme="0"/>
      </top>
      <bottom/>
      <diagonal/>
    </border>
    <border>
      <left style="medium">
        <color rgb="FF006666"/>
      </left>
      <right/>
      <top style="medium">
        <color rgb="FF006666"/>
      </top>
      <bottom style="thin">
        <color theme="0"/>
      </bottom>
      <diagonal/>
    </border>
    <border>
      <left/>
      <right/>
      <top style="medium">
        <color rgb="FF006666"/>
      </top>
      <bottom style="thin">
        <color theme="0"/>
      </bottom>
      <diagonal/>
    </border>
    <border>
      <left/>
      <right style="medium">
        <color rgb="FF006666"/>
      </right>
      <top style="medium">
        <color rgb="FF006666"/>
      </top>
      <bottom style="thin">
        <color theme="0"/>
      </bottom>
      <diagonal/>
    </border>
    <border>
      <left style="thin">
        <color auto="1"/>
      </left>
      <right/>
      <top style="thin">
        <color theme="0"/>
      </top>
      <bottom/>
      <diagonal/>
    </border>
  </borders>
  <cellStyleXfs count="4">
    <xf numFmtId="0" fontId="0" fillId="0" borderId="0"/>
    <xf numFmtId="44" fontId="1" fillId="0" borderId="0" applyFont="0" applyFill="0" applyBorder="0" applyAlignment="0" applyProtection="0"/>
    <xf numFmtId="0" fontId="11" fillId="0" borderId="0" applyNumberFormat="0" applyFill="0" applyBorder="0" applyAlignment="0" applyProtection="0"/>
    <xf numFmtId="9" fontId="1" fillId="0" borderId="0" applyFont="0" applyFill="0" applyBorder="0" applyAlignment="0" applyProtection="0"/>
  </cellStyleXfs>
  <cellXfs count="308">
    <xf numFmtId="0" fontId="0" fillId="0" borderId="0" xfId="0"/>
    <xf numFmtId="0" fontId="0" fillId="0" borderId="0" xfId="0" applyAlignment="1">
      <alignment horizontal="left" vertical="center"/>
    </xf>
    <xf numFmtId="0" fontId="0" fillId="0" borderId="0" xfId="0" applyFill="1"/>
    <xf numFmtId="0" fontId="3" fillId="0" borderId="0" xfId="0" applyFont="1"/>
    <xf numFmtId="0" fontId="3" fillId="0" borderId="0" xfId="0" applyFont="1" applyFill="1" applyBorder="1" applyAlignment="1">
      <alignment horizontal="center" vertical="center"/>
    </xf>
    <xf numFmtId="0" fontId="3" fillId="0" borderId="0" xfId="0" applyFont="1" applyFill="1" applyBorder="1" applyAlignment="1">
      <alignment horizontal="left" wrapText="1"/>
    </xf>
    <xf numFmtId="0" fontId="0" fillId="0" borderId="0" xfId="0" applyFill="1" applyBorder="1"/>
    <xf numFmtId="0" fontId="3" fillId="0" borderId="0" xfId="0" applyFont="1" applyFill="1" applyBorder="1"/>
    <xf numFmtId="0" fontId="3" fillId="0" borderId="0" xfId="0" applyFont="1" applyFill="1" applyBorder="1" applyAlignment="1">
      <alignment horizontal="center"/>
    </xf>
    <xf numFmtId="0" fontId="3" fillId="0" borderId="0" xfId="0" applyFont="1" applyFill="1" applyBorder="1" applyAlignment="1">
      <alignment horizontal="left"/>
    </xf>
    <xf numFmtId="0" fontId="9" fillId="0" borderId="0" xfId="0" applyFont="1" applyFill="1" applyBorder="1" applyAlignment="1">
      <alignment horizontal="center"/>
    </xf>
    <xf numFmtId="0" fontId="3" fillId="0" borderId="0" xfId="0" applyFont="1" applyFill="1" applyBorder="1" applyAlignment="1">
      <alignment horizontal="center" wrapText="1"/>
    </xf>
    <xf numFmtId="0" fontId="3" fillId="0" borderId="0" xfId="0" applyFont="1" applyFill="1" applyBorder="1" applyAlignment="1" applyProtection="1">
      <alignment horizontal="center" vertical="center"/>
      <protection hidden="1"/>
    </xf>
    <xf numFmtId="0" fontId="0" fillId="0" borderId="2" xfId="0" applyBorder="1" applyProtection="1">
      <protection hidden="1"/>
    </xf>
    <xf numFmtId="0" fontId="3" fillId="0" borderId="2" xfId="0" applyFont="1" applyFill="1" applyBorder="1" applyProtection="1">
      <protection hidden="1"/>
    </xf>
    <xf numFmtId="0" fontId="0" fillId="0" borderId="0" xfId="0" applyProtection="1">
      <protection hidden="1"/>
    </xf>
    <xf numFmtId="0" fontId="3" fillId="0" borderId="0" xfId="0" applyFont="1" applyProtection="1">
      <protection hidden="1"/>
    </xf>
    <xf numFmtId="0" fontId="3" fillId="0" borderId="0"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0" xfId="0" applyFont="1" applyAlignment="1" applyProtection="1">
      <alignment horizontal="right"/>
      <protection hidden="1"/>
    </xf>
    <xf numFmtId="0" fontId="3" fillId="0" borderId="0" xfId="0" applyFont="1" applyAlignment="1" applyProtection="1">
      <alignment horizontal="left" vertical="center"/>
      <protection hidden="1"/>
    </xf>
    <xf numFmtId="0" fontId="0" fillId="0" borderId="2" xfId="0" applyBorder="1"/>
    <xf numFmtId="0" fontId="0" fillId="0" borderId="2" xfId="0" applyFont="1" applyFill="1" applyBorder="1"/>
    <xf numFmtId="0" fontId="0" fillId="0" borderId="2" xfId="0" applyFill="1" applyBorder="1"/>
    <xf numFmtId="0" fontId="3" fillId="0" borderId="2" xfId="0" applyFont="1" applyBorder="1"/>
    <xf numFmtId="0" fontId="3" fillId="0" borderId="2" xfId="0" applyFont="1" applyBorder="1" applyProtection="1">
      <protection hidden="1"/>
    </xf>
    <xf numFmtId="0" fontId="11" fillId="0" borderId="2" xfId="2" applyFill="1" applyBorder="1" applyProtection="1">
      <protection hidden="1"/>
    </xf>
    <xf numFmtId="0" fontId="4" fillId="0" borderId="2"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protection hidden="1"/>
    </xf>
    <xf numFmtId="0" fontId="3" fillId="0" borderId="2" xfId="0" applyFont="1" applyFill="1" applyBorder="1" applyAlignment="1" applyProtection="1">
      <alignment horizontal="center" vertical="center"/>
      <protection hidden="1"/>
    </xf>
    <xf numFmtId="0" fontId="3" fillId="0" borderId="2" xfId="0" quotePrefix="1" applyFont="1" applyFill="1" applyBorder="1" applyAlignment="1" applyProtection="1">
      <alignment horizontal="left" vertical="center"/>
      <protection hidden="1"/>
    </xf>
    <xf numFmtId="0" fontId="0" fillId="0" borderId="6" xfId="0" applyBorder="1"/>
    <xf numFmtId="164" fontId="2" fillId="5" borderId="17" xfId="0" applyNumberFormat="1" applyFont="1" applyFill="1" applyBorder="1" applyProtection="1">
      <protection hidden="1"/>
    </xf>
    <xf numFmtId="0" fontId="19" fillId="4" borderId="22" xfId="0" applyFont="1" applyFill="1" applyBorder="1" applyProtection="1">
      <protection hidden="1"/>
    </xf>
    <xf numFmtId="0" fontId="6" fillId="4" borderId="18" xfId="0" applyFont="1" applyFill="1" applyBorder="1" applyProtection="1">
      <protection hidden="1"/>
    </xf>
    <xf numFmtId="0" fontId="3" fillId="4" borderId="18" xfId="0" applyFont="1" applyFill="1" applyBorder="1" applyProtection="1"/>
    <xf numFmtId="164" fontId="2" fillId="5" borderId="34" xfId="0" applyNumberFormat="1" applyFont="1" applyFill="1" applyBorder="1" applyProtection="1"/>
    <xf numFmtId="0" fontId="5" fillId="5" borderId="35" xfId="0" applyFont="1" applyFill="1" applyBorder="1" applyAlignment="1" applyProtection="1">
      <alignment horizontal="center" vertical="center"/>
    </xf>
    <xf numFmtId="0" fontId="5" fillId="5" borderId="35" xfId="0" applyFont="1" applyFill="1" applyBorder="1" applyAlignment="1" applyProtection="1">
      <alignment horizontal="left" vertical="center" wrapText="1"/>
    </xf>
    <xf numFmtId="0" fontId="0" fillId="5" borderId="35" xfId="0" applyFill="1" applyBorder="1" applyProtection="1"/>
    <xf numFmtId="0" fontId="0" fillId="5" borderId="36" xfId="0" applyFill="1" applyBorder="1" applyProtection="1"/>
    <xf numFmtId="0" fontId="3" fillId="4" borderId="23" xfId="0" applyFont="1" applyFill="1" applyBorder="1"/>
    <xf numFmtId="0" fontId="3" fillId="4" borderId="24" xfId="0" applyFont="1" applyFill="1" applyBorder="1"/>
    <xf numFmtId="0" fontId="3" fillId="0" borderId="0" xfId="0" applyFont="1" applyAlignment="1">
      <alignment horizontal="center"/>
    </xf>
    <xf numFmtId="0" fontId="2" fillId="5" borderId="34" xfId="0" applyFont="1" applyFill="1" applyBorder="1"/>
    <xf numFmtId="0" fontId="10" fillId="5" borderId="35" xfId="0" applyFont="1" applyFill="1" applyBorder="1"/>
    <xf numFmtId="0" fontId="10" fillId="5" borderId="36" xfId="0" applyFont="1" applyFill="1" applyBorder="1"/>
    <xf numFmtId="0" fontId="3" fillId="4" borderId="0" xfId="0" applyFont="1" applyFill="1"/>
    <xf numFmtId="0" fontId="3" fillId="4" borderId="19" xfId="0" applyFont="1" applyFill="1" applyBorder="1"/>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17" xfId="0" applyFont="1" applyFill="1" applyBorder="1"/>
    <xf numFmtId="0" fontId="3" fillId="4" borderId="40" xfId="0" applyFont="1" applyFill="1" applyBorder="1"/>
    <xf numFmtId="0" fontId="3" fillId="4" borderId="28" xfId="0" applyFont="1" applyFill="1" applyBorder="1" applyAlignment="1">
      <alignment horizontal="center" vertical="center"/>
    </xf>
    <xf numFmtId="0" fontId="3" fillId="4" borderId="41" xfId="0" applyFont="1" applyFill="1" applyBorder="1" applyAlignment="1">
      <alignment horizontal="center" vertical="center"/>
    </xf>
    <xf numFmtId="0" fontId="4" fillId="4" borderId="20" xfId="0" applyFont="1" applyFill="1" applyBorder="1"/>
    <xf numFmtId="0" fontId="3" fillId="4" borderId="38" xfId="0" applyFont="1" applyFill="1" applyBorder="1"/>
    <xf numFmtId="0" fontId="3" fillId="4" borderId="29" xfId="0" applyFont="1" applyFill="1" applyBorder="1" applyAlignment="1">
      <alignment horizontal="center" vertical="center"/>
    </xf>
    <xf numFmtId="0" fontId="3" fillId="4" borderId="39" xfId="0" applyFont="1" applyFill="1" applyBorder="1" applyAlignment="1">
      <alignment horizontal="center" vertical="center"/>
    </xf>
    <xf numFmtId="0" fontId="4" fillId="4" borderId="42" xfId="0" applyFont="1" applyFill="1" applyBorder="1" applyAlignment="1">
      <alignment wrapText="1"/>
    </xf>
    <xf numFmtId="0" fontId="3" fillId="4" borderId="0" xfId="0" applyFont="1" applyFill="1" applyAlignment="1">
      <alignment horizontal="center" wrapText="1"/>
    </xf>
    <xf numFmtId="0" fontId="3" fillId="4" borderId="19" xfId="0" applyFont="1" applyFill="1" applyBorder="1" applyAlignment="1">
      <alignment horizontal="center" wrapText="1"/>
    </xf>
    <xf numFmtId="0" fontId="4" fillId="4" borderId="42" xfId="0" applyFont="1" applyFill="1" applyBorder="1"/>
    <xf numFmtId="0" fontId="3" fillId="4" borderId="38" xfId="0" applyFont="1" applyFill="1" applyBorder="1" applyAlignment="1">
      <alignment horizontal="left"/>
    </xf>
    <xf numFmtId="0" fontId="4" fillId="4" borderId="42" xfId="0" applyFont="1" applyFill="1" applyBorder="1" applyAlignment="1">
      <alignment horizontal="right"/>
    </xf>
    <xf numFmtId="0" fontId="3" fillId="4" borderId="19" xfId="0" applyFont="1" applyFill="1" applyBorder="1" applyAlignment="1">
      <alignment wrapText="1"/>
    </xf>
    <xf numFmtId="0" fontId="3" fillId="4" borderId="38" xfId="0" applyFont="1" applyFill="1" applyBorder="1" applyAlignment="1">
      <alignment wrapText="1"/>
    </xf>
    <xf numFmtId="0" fontId="0" fillId="4" borderId="19" xfId="0" applyFill="1" applyBorder="1"/>
    <xf numFmtId="0" fontId="4" fillId="4" borderId="42" xfId="0" applyFont="1" applyFill="1" applyBorder="1" applyAlignment="1">
      <alignment horizontal="right" wrapText="1"/>
    </xf>
    <xf numFmtId="0" fontId="3" fillId="0" borderId="0" xfId="0" applyFont="1" applyAlignment="1">
      <alignment horizontal="center" vertical="center"/>
    </xf>
    <xf numFmtId="0" fontId="3" fillId="4" borderId="42" xfId="0" applyFont="1" applyFill="1" applyBorder="1"/>
    <xf numFmtId="0" fontId="3" fillId="4" borderId="44" xfId="0" applyFont="1" applyFill="1" applyBorder="1" applyAlignment="1">
      <alignment horizontal="left"/>
    </xf>
    <xf numFmtId="0" fontId="3" fillId="4" borderId="45" xfId="0" applyFont="1" applyFill="1" applyBorder="1" applyAlignment="1">
      <alignment horizontal="center" vertical="center"/>
    </xf>
    <xf numFmtId="0" fontId="3" fillId="4" borderId="46" xfId="0" applyFont="1" applyFill="1" applyBorder="1" applyAlignment="1">
      <alignment horizontal="center" vertical="center"/>
    </xf>
    <xf numFmtId="0" fontId="0" fillId="0" borderId="0" xfId="0" applyAlignment="1">
      <alignment wrapText="1"/>
    </xf>
    <xf numFmtId="0" fontId="3" fillId="0" borderId="0" xfId="0" applyFont="1" applyAlignment="1">
      <alignment horizontal="left"/>
    </xf>
    <xf numFmtId="0" fontId="3" fillId="0" borderId="0" xfId="0" applyFont="1" applyAlignment="1">
      <alignment wrapText="1"/>
    </xf>
    <xf numFmtId="0" fontId="3" fillId="4" borderId="0" xfId="0" applyFont="1" applyFill="1" applyAlignment="1">
      <alignment horizontal="center"/>
    </xf>
    <xf numFmtId="0" fontId="3" fillId="4" borderId="19" xfId="0" applyFont="1" applyFill="1" applyBorder="1" applyAlignment="1">
      <alignment horizontal="center"/>
    </xf>
    <xf numFmtId="4" fontId="3" fillId="4" borderId="0" xfId="0" applyNumberFormat="1" applyFont="1" applyFill="1"/>
    <xf numFmtId="0" fontId="16" fillId="4" borderId="4" xfId="0" applyFont="1" applyFill="1" applyBorder="1" applyAlignment="1" applyProtection="1">
      <alignment horizontal="center"/>
    </xf>
    <xf numFmtId="0" fontId="0" fillId="5" borderId="23" xfId="0" applyFill="1" applyBorder="1"/>
    <xf numFmtId="0" fontId="0" fillId="5" borderId="24" xfId="0" applyFill="1" applyBorder="1"/>
    <xf numFmtId="0" fontId="4" fillId="0" borderId="0" xfId="0" applyFont="1" applyAlignment="1">
      <alignment horizontal="right"/>
    </xf>
    <xf numFmtId="9" fontId="3" fillId="0" borderId="0" xfId="3" applyFont="1" applyAlignment="1">
      <alignment horizontal="center"/>
    </xf>
    <xf numFmtId="0" fontId="3" fillId="6" borderId="17" xfId="0" applyFont="1" applyFill="1" applyBorder="1" applyAlignment="1">
      <alignment horizontal="left"/>
    </xf>
    <xf numFmtId="0" fontId="5" fillId="6" borderId="17" xfId="0" applyFont="1" applyFill="1" applyBorder="1" applyAlignment="1">
      <alignment horizontal="left"/>
    </xf>
    <xf numFmtId="0" fontId="3" fillId="4" borderId="17" xfId="0" applyFont="1" applyFill="1" applyBorder="1" applyAlignment="1">
      <alignment horizontal="left"/>
    </xf>
    <xf numFmtId="0" fontId="5" fillId="5" borderId="17" xfId="0" applyFont="1" applyFill="1" applyBorder="1" applyAlignment="1">
      <alignment horizontal="left"/>
    </xf>
    <xf numFmtId="0" fontId="2" fillId="7" borderId="17" xfId="0" applyFont="1" applyFill="1" applyBorder="1" applyAlignment="1">
      <alignment wrapText="1"/>
    </xf>
    <xf numFmtId="0" fontId="2" fillId="0" borderId="34" xfId="0" applyFont="1" applyFill="1" applyBorder="1"/>
    <xf numFmtId="0" fontId="3" fillId="0" borderId="0" xfId="0" applyFont="1" applyAlignment="1">
      <alignment horizontal="center" wrapText="1"/>
    </xf>
    <xf numFmtId="2" fontId="5" fillId="5" borderId="21" xfId="0" applyNumberFormat="1" applyFont="1" applyFill="1" applyBorder="1" applyAlignment="1" applyProtection="1">
      <alignment horizontal="center"/>
      <protection hidden="1"/>
    </xf>
    <xf numFmtId="0" fontId="3" fillId="4" borderId="0" xfId="0" applyFont="1" applyFill="1" applyAlignment="1">
      <alignment wrapText="1"/>
    </xf>
    <xf numFmtId="0" fontId="3" fillId="2" borderId="0" xfId="0" applyFont="1" applyFill="1"/>
    <xf numFmtId="0" fontId="3" fillId="4" borderId="0" xfId="0" applyFont="1" applyFill="1" applyAlignment="1">
      <alignment wrapText="1"/>
    </xf>
    <xf numFmtId="0" fontId="27" fillId="0" borderId="2" xfId="0" applyFont="1" applyBorder="1" applyAlignment="1" applyProtection="1">
      <alignment horizontal="left" vertical="center"/>
      <protection hidden="1"/>
    </xf>
    <xf numFmtId="0" fontId="3" fillId="0" borderId="0" xfId="0" applyFont="1" applyBorder="1" applyAlignment="1" applyProtection="1">
      <alignment horizontal="left"/>
      <protection hidden="1"/>
    </xf>
    <xf numFmtId="165" fontId="3" fillId="2" borderId="19" xfId="1" applyNumberFormat="1" applyFont="1" applyFill="1" applyBorder="1" applyAlignment="1" applyProtection="1">
      <alignment horizontal="right"/>
      <protection locked="0" hidden="1"/>
    </xf>
    <xf numFmtId="0" fontId="4" fillId="0" borderId="0" xfId="0" applyFont="1" applyBorder="1" applyAlignment="1" applyProtection="1">
      <alignment horizontal="right"/>
      <protection hidden="1"/>
    </xf>
    <xf numFmtId="0" fontId="3" fillId="0" borderId="18" xfId="0" applyFont="1" applyBorder="1" applyAlignment="1" applyProtection="1">
      <alignment horizontal="center"/>
      <protection hidden="1"/>
    </xf>
    <xf numFmtId="0" fontId="17" fillId="3" borderId="31" xfId="0" applyFont="1" applyFill="1" applyBorder="1" applyAlignment="1" applyProtection="1">
      <alignment horizontal="center" wrapText="1"/>
      <protection hidden="1"/>
    </xf>
    <xf numFmtId="0" fontId="3" fillId="0" borderId="18" xfId="0" applyFont="1" applyBorder="1" applyAlignment="1" applyProtection="1">
      <alignment horizontal="center" wrapText="1"/>
      <protection hidden="1"/>
    </xf>
    <xf numFmtId="0" fontId="3" fillId="0" borderId="0" xfId="0" applyFont="1" applyBorder="1" applyAlignment="1" applyProtection="1">
      <alignment horizontal="left" wrapText="1"/>
      <protection hidden="1"/>
    </xf>
    <xf numFmtId="165" fontId="3" fillId="0" borderId="19" xfId="0" applyNumberFormat="1" applyFont="1" applyBorder="1" applyAlignment="1" applyProtection="1">
      <alignment horizontal="right"/>
      <protection hidden="1"/>
    </xf>
    <xf numFmtId="165" fontId="3" fillId="0" borderId="19" xfId="1" applyNumberFormat="1" applyFont="1" applyFill="1" applyBorder="1" applyAlignment="1" applyProtection="1">
      <alignment horizontal="right"/>
      <protection hidden="1"/>
    </xf>
    <xf numFmtId="0" fontId="28" fillId="3" borderId="24" xfId="0" applyFont="1" applyFill="1" applyBorder="1" applyAlignment="1" applyProtection="1">
      <alignment horizontal="left" wrapText="1"/>
      <protection hidden="1"/>
    </xf>
    <xf numFmtId="0" fontId="3" fillId="4" borderId="0" xfId="0" applyFont="1" applyFill="1" applyAlignment="1">
      <alignment wrapText="1"/>
    </xf>
    <xf numFmtId="0" fontId="11" fillId="0" borderId="43" xfId="2" applyFill="1" applyBorder="1"/>
    <xf numFmtId="0" fontId="21" fillId="0" borderId="49" xfId="0" applyFont="1" applyFill="1" applyBorder="1"/>
    <xf numFmtId="0" fontId="21" fillId="0" borderId="50" xfId="0" applyFont="1" applyFill="1" applyBorder="1"/>
    <xf numFmtId="0" fontId="30" fillId="0" borderId="51" xfId="0" applyFont="1" applyFill="1" applyBorder="1"/>
    <xf numFmtId="165" fontId="3" fillId="2" borderId="0" xfId="0" applyNumberFormat="1" applyFont="1" applyFill="1" applyAlignment="1">
      <alignment horizontal="left"/>
    </xf>
    <xf numFmtId="4" fontId="16" fillId="4" borderId="32" xfId="0" applyNumberFormat="1" applyFont="1" applyFill="1" applyBorder="1" applyAlignment="1" applyProtection="1">
      <alignment horizontal="center"/>
    </xf>
    <xf numFmtId="0" fontId="3" fillId="0" borderId="18" xfId="0" applyFont="1" applyBorder="1" applyAlignment="1" applyProtection="1">
      <alignment horizontal="center" vertical="center"/>
      <protection hidden="1"/>
    </xf>
    <xf numFmtId="165" fontId="2" fillId="5" borderId="36" xfId="1" applyNumberFormat="1" applyFont="1" applyFill="1" applyBorder="1" applyAlignment="1" applyProtection="1">
      <alignment horizontal="right"/>
      <protection hidden="1"/>
    </xf>
    <xf numFmtId="0" fontId="17" fillId="3" borderId="32" xfId="0" applyFont="1" applyFill="1" applyBorder="1" applyAlignment="1" applyProtection="1">
      <alignment horizontal="center" wrapText="1"/>
      <protection hidden="1"/>
    </xf>
    <xf numFmtId="0" fontId="17" fillId="3" borderId="33" xfId="0" applyFont="1" applyFill="1" applyBorder="1" applyAlignment="1" applyProtection="1">
      <alignment horizontal="center" wrapText="1"/>
      <protection hidden="1"/>
    </xf>
    <xf numFmtId="0" fontId="0" fillId="4" borderId="23" xfId="0" quotePrefix="1" applyFill="1" applyBorder="1"/>
    <xf numFmtId="0" fontId="0" fillId="4" borderId="23" xfId="0" applyFill="1" applyBorder="1"/>
    <xf numFmtId="0" fontId="0" fillId="4" borderId="24" xfId="0" applyFill="1" applyBorder="1"/>
    <xf numFmtId="0" fontId="0" fillId="4" borderId="0" xfId="0" applyFill="1" applyBorder="1"/>
    <xf numFmtId="0" fontId="0" fillId="4" borderId="32" xfId="0" applyFill="1" applyBorder="1"/>
    <xf numFmtId="0" fontId="0" fillId="4" borderId="33" xfId="0" applyFill="1" applyBorder="1"/>
    <xf numFmtId="0" fontId="4" fillId="4" borderId="37" xfId="0" applyFont="1" applyFill="1" applyBorder="1" applyAlignment="1" applyProtection="1">
      <alignment horizontal="center" vertical="center"/>
    </xf>
    <xf numFmtId="0" fontId="4" fillId="4" borderId="31" xfId="0" applyFont="1" applyFill="1" applyBorder="1" applyAlignment="1" applyProtection="1">
      <alignment horizontal="center"/>
    </xf>
    <xf numFmtId="0" fontId="19" fillId="0" borderId="24" xfId="0" applyFont="1" applyBorder="1" applyProtection="1">
      <protection hidden="1"/>
    </xf>
    <xf numFmtId="0" fontId="3" fillId="2" borderId="24" xfId="0" applyFont="1" applyFill="1" applyBorder="1" applyAlignment="1" applyProtection="1">
      <alignment horizontal="center" vertical="center" wrapText="1"/>
      <protection locked="0" hidden="1"/>
    </xf>
    <xf numFmtId="0" fontId="21" fillId="4" borderId="23" xfId="0" applyFont="1" applyFill="1" applyBorder="1" applyProtection="1">
      <protection hidden="1"/>
    </xf>
    <xf numFmtId="0" fontId="21" fillId="4" borderId="24" xfId="0" applyFont="1" applyFill="1" applyBorder="1" applyProtection="1">
      <protection hidden="1"/>
    </xf>
    <xf numFmtId="0" fontId="3" fillId="4" borderId="0" xfId="0" applyFont="1" applyFill="1" applyBorder="1" applyProtection="1">
      <protection hidden="1"/>
    </xf>
    <xf numFmtId="0" fontId="3" fillId="4" borderId="19" xfId="0" applyFont="1" applyFill="1" applyBorder="1" applyProtection="1">
      <protection hidden="1"/>
    </xf>
    <xf numFmtId="0" fontId="3" fillId="5" borderId="17" xfId="0" applyFont="1" applyFill="1" applyBorder="1" applyProtection="1">
      <protection hidden="1"/>
    </xf>
    <xf numFmtId="0" fontId="13" fillId="4" borderId="0" xfId="0" applyFont="1" applyFill="1" applyBorder="1" applyProtection="1">
      <protection hidden="1"/>
    </xf>
    <xf numFmtId="0" fontId="13" fillId="4" borderId="0" xfId="0" applyFont="1" applyFill="1" applyBorder="1" applyAlignment="1" applyProtection="1">
      <alignment horizontal="center"/>
      <protection hidden="1"/>
    </xf>
    <xf numFmtId="14" fontId="12" fillId="0" borderId="30" xfId="0" applyNumberFormat="1" applyFont="1" applyBorder="1" applyAlignment="1" applyProtection="1">
      <alignment horizontal="center"/>
      <protection hidden="1"/>
    </xf>
    <xf numFmtId="0" fontId="12" fillId="4" borderId="0" xfId="0" applyFont="1" applyFill="1" applyBorder="1" applyProtection="1">
      <protection hidden="1"/>
    </xf>
    <xf numFmtId="0" fontId="12" fillId="4" borderId="0" xfId="0" applyFont="1" applyFill="1" applyBorder="1" applyAlignment="1" applyProtection="1">
      <alignment horizontal="center" vertical="center"/>
      <protection hidden="1"/>
    </xf>
    <xf numFmtId="0" fontId="12" fillId="4" borderId="0" xfId="0" applyFont="1" applyFill="1" applyBorder="1" applyAlignment="1" applyProtection="1">
      <alignment horizontal="center" vertical="center" wrapText="1"/>
      <protection hidden="1"/>
    </xf>
    <xf numFmtId="0" fontId="12" fillId="4" borderId="0" xfId="0" applyFont="1" applyFill="1" applyBorder="1" applyAlignment="1" applyProtection="1">
      <protection hidden="1"/>
    </xf>
    <xf numFmtId="0" fontId="12" fillId="4" borderId="0" xfId="0" applyFont="1" applyFill="1" applyBorder="1" applyAlignment="1" applyProtection="1">
      <alignment horizontal="center"/>
      <protection hidden="1"/>
    </xf>
    <xf numFmtId="0" fontId="12" fillId="5" borderId="17" xfId="0" applyFont="1" applyFill="1" applyBorder="1" applyProtection="1">
      <protection hidden="1"/>
    </xf>
    <xf numFmtId="0" fontId="29" fillId="0" borderId="1" xfId="2" applyFont="1" applyBorder="1" applyAlignment="1" applyProtection="1">
      <alignment horizontal="left" vertical="center" wrapText="1"/>
      <protection hidden="1"/>
    </xf>
    <xf numFmtId="0" fontId="14" fillId="0" borderId="1" xfId="0" applyFont="1" applyBorder="1" applyAlignment="1" applyProtection="1">
      <alignment horizontal="left" vertical="center" wrapText="1"/>
      <protection hidden="1"/>
    </xf>
    <xf numFmtId="0" fontId="29" fillId="0" borderId="0" xfId="2" applyFont="1" applyBorder="1" applyAlignment="1" applyProtection="1">
      <alignment horizontal="left" vertical="center" wrapText="1"/>
      <protection hidden="1"/>
    </xf>
    <xf numFmtId="0" fontId="14" fillId="0" borderId="0" xfId="0" applyFont="1" applyBorder="1" applyAlignment="1" applyProtection="1">
      <alignment horizontal="left" vertical="center" wrapText="1"/>
      <protection hidden="1"/>
    </xf>
    <xf numFmtId="0" fontId="29" fillId="0" borderId="12" xfId="2" applyFont="1" applyBorder="1" applyAlignment="1" applyProtection="1">
      <alignment horizontal="center" vertical="center" wrapText="1"/>
      <protection hidden="1"/>
    </xf>
    <xf numFmtId="0" fontId="15" fillId="0" borderId="1" xfId="2" applyFont="1" applyBorder="1" applyAlignment="1" applyProtection="1">
      <alignment vertical="center" wrapText="1"/>
      <protection hidden="1"/>
    </xf>
    <xf numFmtId="0" fontId="14" fillId="0" borderId="1" xfId="0" applyFont="1" applyBorder="1" applyAlignment="1" applyProtection="1">
      <alignment wrapText="1"/>
      <protection hidden="1"/>
    </xf>
    <xf numFmtId="0" fontId="26" fillId="0" borderId="5" xfId="2" applyFont="1" applyBorder="1" applyAlignment="1" applyProtection="1">
      <alignment vertical="center" wrapText="1"/>
      <protection hidden="1"/>
    </xf>
    <xf numFmtId="0" fontId="14" fillId="0" borderId="5" xfId="0" applyFont="1" applyBorder="1" applyAlignment="1" applyProtection="1">
      <alignment wrapText="1"/>
      <protection hidden="1"/>
    </xf>
    <xf numFmtId="0" fontId="15" fillId="0" borderId="14" xfId="2" applyFont="1" applyBorder="1" applyAlignment="1" applyProtection="1">
      <alignment horizontal="center" vertical="center" wrapText="1"/>
      <protection hidden="1"/>
    </xf>
    <xf numFmtId="0" fontId="14" fillId="0" borderId="15" xfId="0" applyFont="1" applyBorder="1" applyAlignment="1" applyProtection="1">
      <alignment vertical="center" wrapText="1"/>
      <protection hidden="1"/>
    </xf>
    <xf numFmtId="0" fontId="14" fillId="0" borderId="15" xfId="0" applyFont="1" applyBorder="1" applyAlignment="1" applyProtection="1">
      <alignment wrapText="1"/>
      <protection hidden="1"/>
    </xf>
    <xf numFmtId="0" fontId="14" fillId="0" borderId="9" xfId="0" applyFont="1" applyBorder="1" applyAlignment="1" applyProtection="1">
      <alignment horizontal="center" wrapText="1"/>
      <protection hidden="1"/>
    </xf>
    <xf numFmtId="0" fontId="14" fillId="0" borderId="16" xfId="0" applyFont="1" applyBorder="1" applyAlignment="1" applyProtection="1">
      <alignment horizontal="center" wrapText="1"/>
      <protection hidden="1"/>
    </xf>
    <xf numFmtId="0" fontId="12" fillId="0" borderId="30" xfId="0" applyFont="1" applyBorder="1" applyAlignment="1" applyProtection="1">
      <protection locked="0" hidden="1"/>
    </xf>
    <xf numFmtId="0" fontId="12" fillId="0" borderId="7" xfId="0" applyFont="1" applyBorder="1" applyAlignment="1" applyProtection="1">
      <protection locked="0" hidden="1"/>
    </xf>
    <xf numFmtId="0" fontId="25" fillId="8" borderId="7" xfId="0" applyFont="1" applyFill="1" applyBorder="1" applyAlignment="1" applyProtection="1">
      <alignment horizontal="center"/>
      <protection locked="0" hidden="1"/>
    </xf>
    <xf numFmtId="0" fontId="12" fillId="8" borderId="7" xfId="0" applyFont="1" applyFill="1" applyBorder="1" applyAlignment="1" applyProtection="1">
      <alignment horizontal="center" wrapText="1"/>
      <protection locked="0" hidden="1"/>
    </xf>
    <xf numFmtId="0" fontId="12" fillId="8" borderId="7" xfId="0" applyFont="1" applyFill="1" applyBorder="1" applyAlignment="1" applyProtection="1">
      <alignment horizontal="center"/>
      <protection locked="0" hidden="1"/>
    </xf>
    <xf numFmtId="14" fontId="12" fillId="8" borderId="7" xfId="0" applyNumberFormat="1" applyFont="1" applyFill="1" applyBorder="1" applyAlignment="1" applyProtection="1">
      <alignment horizontal="center"/>
      <protection locked="0" hidden="1"/>
    </xf>
    <xf numFmtId="0" fontId="12" fillId="0" borderId="7" xfId="0" applyFont="1" applyBorder="1" applyAlignment="1" applyProtection="1">
      <alignment horizontal="center"/>
      <protection locked="0" hidden="1"/>
    </xf>
    <xf numFmtId="0" fontId="12" fillId="0" borderId="7" xfId="0" applyFont="1" applyBorder="1" applyAlignment="1" applyProtection="1">
      <alignment horizontal="center" wrapText="1"/>
      <protection locked="0" hidden="1"/>
    </xf>
    <xf numFmtId="2" fontId="12" fillId="0" borderId="7" xfId="0" quotePrefix="1" applyNumberFormat="1" applyFont="1" applyBorder="1" applyAlignment="1" applyProtection="1">
      <alignment horizontal="center" vertical="center" wrapText="1"/>
      <protection locked="0" hidden="1"/>
    </xf>
    <xf numFmtId="14" fontId="12" fillId="0" borderId="7" xfId="0" applyNumberFormat="1" applyFont="1" applyBorder="1" applyAlignment="1" applyProtection="1">
      <alignment horizontal="center" vertical="center" wrapText="1"/>
      <protection locked="0" hidden="1"/>
    </xf>
    <xf numFmtId="0" fontId="12" fillId="0" borderId="7" xfId="0" applyFont="1" applyBorder="1" applyAlignment="1" applyProtection="1">
      <alignment horizontal="center" vertical="center" wrapText="1"/>
      <protection locked="0" hidden="1"/>
    </xf>
    <xf numFmtId="2" fontId="12" fillId="8" borderId="7" xfId="0" applyNumberFormat="1" applyFont="1" applyFill="1" applyBorder="1" applyAlignment="1" applyProtection="1">
      <alignment horizontal="center" vertical="center" wrapText="1"/>
      <protection locked="0" hidden="1"/>
    </xf>
    <xf numFmtId="14" fontId="12" fillId="8" borderId="7" xfId="0" applyNumberFormat="1" applyFont="1" applyFill="1" applyBorder="1" applyAlignment="1" applyProtection="1">
      <alignment horizontal="center" vertical="center" wrapText="1"/>
      <protection locked="0" hidden="1"/>
    </xf>
    <xf numFmtId="0" fontId="12" fillId="8" borderId="7" xfId="0" applyFont="1" applyFill="1" applyBorder="1" applyAlignment="1" applyProtection="1">
      <alignment horizontal="center" vertical="center" wrapText="1"/>
      <protection locked="0" hidden="1"/>
    </xf>
    <xf numFmtId="2" fontId="12" fillId="0" borderId="7" xfId="0" applyNumberFormat="1" applyFont="1" applyBorder="1" applyAlignment="1" applyProtection="1">
      <alignment horizontal="center" vertical="center" wrapText="1"/>
      <protection locked="0" hidden="1"/>
    </xf>
    <xf numFmtId="0" fontId="12" fillId="4" borderId="0" xfId="0" applyFont="1" applyFill="1" applyBorder="1" applyAlignment="1" applyProtection="1">
      <alignment wrapText="1"/>
      <protection hidden="1"/>
    </xf>
    <xf numFmtId="0" fontId="3" fillId="4" borderId="31" xfId="0" applyFont="1" applyFill="1" applyBorder="1" applyProtection="1"/>
    <xf numFmtId="0" fontId="3" fillId="4" borderId="32" xfId="0" applyFont="1" applyFill="1" applyBorder="1" applyProtection="1">
      <protection hidden="1"/>
    </xf>
    <xf numFmtId="0" fontId="3" fillId="4" borderId="33" xfId="0" applyFont="1" applyFill="1" applyBorder="1" applyProtection="1">
      <protection hidden="1"/>
    </xf>
    <xf numFmtId="0" fontId="12" fillId="5" borderId="61" xfId="0" applyFont="1" applyFill="1" applyBorder="1" applyProtection="1">
      <protection hidden="1"/>
    </xf>
    <xf numFmtId="0" fontId="11" fillId="4" borderId="14" xfId="2" applyFill="1" applyBorder="1" applyProtection="1">
      <protection hidden="1"/>
    </xf>
    <xf numFmtId="0" fontId="3" fillId="0" borderId="15" xfId="0" applyFont="1" applyBorder="1" applyProtection="1">
      <protection hidden="1"/>
    </xf>
    <xf numFmtId="0" fontId="3" fillId="0" borderId="16" xfId="0" applyFont="1" applyBorder="1" applyProtection="1">
      <protection hidden="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wrapText="1"/>
    </xf>
    <xf numFmtId="0" fontId="3" fillId="0" borderId="62" xfId="0" applyFont="1" applyBorder="1" applyAlignment="1" applyProtection="1">
      <alignment horizontal="center" vertical="center"/>
      <protection hidden="1"/>
    </xf>
    <xf numFmtId="0" fontId="3" fillId="0" borderId="63" xfId="0" applyFont="1" applyBorder="1" applyAlignment="1" applyProtection="1">
      <alignment horizontal="left" wrapText="1"/>
      <protection hidden="1"/>
    </xf>
    <xf numFmtId="0" fontId="3" fillId="0" borderId="64" xfId="0" applyFont="1" applyBorder="1" applyAlignment="1" applyProtection="1">
      <alignment horizontal="center"/>
      <protection hidden="1"/>
    </xf>
    <xf numFmtId="0" fontId="3" fillId="0" borderId="65" xfId="0" applyFont="1" applyBorder="1" applyAlignment="1" applyProtection="1">
      <alignment horizontal="left"/>
      <protection hidden="1"/>
    </xf>
    <xf numFmtId="0" fontId="4" fillId="0" borderId="65" xfId="0" applyFont="1" applyBorder="1" applyAlignment="1" applyProtection="1">
      <alignment horizontal="right"/>
      <protection hidden="1"/>
    </xf>
    <xf numFmtId="0" fontId="3" fillId="0" borderId="64" xfId="0" applyFont="1" applyBorder="1" applyAlignment="1" applyProtection="1">
      <alignment horizontal="center" vertical="center"/>
      <protection hidden="1"/>
    </xf>
    <xf numFmtId="0" fontId="3" fillId="0" borderId="65" xfId="0" applyFont="1" applyBorder="1" applyAlignment="1" applyProtection="1">
      <alignment horizontal="left" wrapText="1"/>
      <protection hidden="1"/>
    </xf>
    <xf numFmtId="0" fontId="3" fillId="0" borderId="66" xfId="0" applyFont="1" applyBorder="1" applyAlignment="1" applyProtection="1">
      <alignment horizontal="center"/>
      <protection hidden="1"/>
    </xf>
    <xf numFmtId="0" fontId="4" fillId="0" borderId="67" xfId="0" applyFont="1" applyBorder="1" applyAlignment="1" applyProtection="1">
      <alignment horizontal="right"/>
      <protection hidden="1"/>
    </xf>
    <xf numFmtId="0" fontId="3" fillId="0" borderId="62" xfId="0" applyFont="1" applyBorder="1" applyAlignment="1" applyProtection="1">
      <alignment horizontal="center"/>
      <protection hidden="1"/>
    </xf>
    <xf numFmtId="0" fontId="3" fillId="0" borderId="63" xfId="0" applyFont="1" applyBorder="1" applyAlignment="1" applyProtection="1">
      <alignment horizontal="left"/>
      <protection hidden="1"/>
    </xf>
    <xf numFmtId="0" fontId="3" fillId="0" borderId="64" xfId="0" applyFont="1" applyBorder="1" applyAlignment="1" applyProtection="1">
      <alignment horizontal="center" wrapText="1"/>
      <protection hidden="1"/>
    </xf>
    <xf numFmtId="0" fontId="3" fillId="4" borderId="23" xfId="0" applyFont="1" applyFill="1" applyBorder="1" applyAlignment="1" applyProtection="1">
      <alignment horizontal="left" vertical="center" wrapText="1"/>
      <protection hidden="1"/>
    </xf>
    <xf numFmtId="0" fontId="3" fillId="4" borderId="24" xfId="0" applyFont="1" applyFill="1" applyBorder="1" applyAlignment="1" applyProtection="1">
      <alignment horizontal="center" vertical="center"/>
      <protection hidden="1"/>
    </xf>
    <xf numFmtId="0" fontId="0" fillId="4" borderId="18" xfId="0" applyFill="1" applyBorder="1" applyProtection="1">
      <protection hidden="1"/>
    </xf>
    <xf numFmtId="0" fontId="0" fillId="4" borderId="0" xfId="0" applyFill="1" applyBorder="1" applyProtection="1">
      <protection hidden="1"/>
    </xf>
    <xf numFmtId="0" fontId="0" fillId="4" borderId="19" xfId="0" applyFill="1" applyBorder="1" applyProtection="1">
      <protection hidden="1"/>
    </xf>
    <xf numFmtId="165" fontId="3" fillId="2" borderId="19" xfId="1" applyNumberFormat="1" applyFont="1" applyFill="1" applyBorder="1" applyAlignment="1" applyProtection="1">
      <alignment horizontal="right"/>
    </xf>
    <xf numFmtId="165" fontId="2" fillId="5" borderId="17" xfId="1" applyNumberFormat="1" applyFont="1" applyFill="1" applyBorder="1" applyAlignment="1" applyProtection="1">
      <alignment horizontal="right"/>
    </xf>
    <xf numFmtId="0" fontId="3" fillId="4" borderId="0" xfId="0" applyFont="1" applyFill="1" applyAlignment="1">
      <alignment wrapText="1"/>
    </xf>
    <xf numFmtId="0" fontId="3" fillId="4" borderId="0" xfId="0" applyFont="1" applyFill="1"/>
    <xf numFmtId="0" fontId="10" fillId="0" borderId="3" xfId="0" applyFont="1" applyBorder="1" applyProtection="1"/>
    <xf numFmtId="0" fontId="8" fillId="3" borderId="0" xfId="0" applyFont="1" applyFill="1" applyBorder="1" applyProtection="1"/>
    <xf numFmtId="165" fontId="31" fillId="2" borderId="0" xfId="0" applyNumberFormat="1" applyFont="1" applyFill="1"/>
    <xf numFmtId="0" fontId="3" fillId="0" borderId="18" xfId="0" applyFont="1" applyFill="1" applyBorder="1" applyProtection="1">
      <protection hidden="1"/>
    </xf>
    <xf numFmtId="0" fontId="3" fillId="0" borderId="0" xfId="0" applyFont="1" applyFill="1" applyBorder="1" applyProtection="1">
      <protection hidden="1"/>
    </xf>
    <xf numFmtId="0" fontId="3" fillId="0" borderId="19" xfId="0" applyFont="1" applyFill="1" applyBorder="1" applyProtection="1">
      <protection hidden="1"/>
    </xf>
    <xf numFmtId="0" fontId="3" fillId="4" borderId="0" xfId="0" applyFont="1" applyFill="1" applyAlignment="1">
      <alignment wrapText="1"/>
    </xf>
    <xf numFmtId="0" fontId="3" fillId="4" borderId="0" xfId="0" applyFont="1" applyFill="1"/>
    <xf numFmtId="0" fontId="3" fillId="4" borderId="0" xfId="0" applyFont="1" applyFill="1"/>
    <xf numFmtId="0" fontId="3" fillId="0" borderId="18" xfId="0" applyFont="1" applyBorder="1" applyAlignment="1" applyProtection="1">
      <alignment horizontal="center" vertical="center" wrapText="1"/>
      <protection hidden="1"/>
    </xf>
    <xf numFmtId="0" fontId="3" fillId="4" borderId="0" xfId="0" applyFont="1" applyFill="1"/>
    <xf numFmtId="44" fontId="3" fillId="2" borderId="19" xfId="1" applyNumberFormat="1" applyFont="1" applyFill="1" applyBorder="1" applyAlignment="1" applyProtection="1">
      <alignment horizontal="right"/>
      <protection locked="0" hidden="1"/>
    </xf>
    <xf numFmtId="7" fontId="3" fillId="2" borderId="19" xfId="1" applyNumberFormat="1" applyFont="1" applyFill="1" applyBorder="1" applyAlignment="1" applyProtection="1">
      <alignment horizontal="right"/>
      <protection locked="0" hidden="1"/>
    </xf>
    <xf numFmtId="0" fontId="19" fillId="0" borderId="58" xfId="0" applyFont="1" applyFill="1" applyBorder="1" applyAlignment="1" applyProtection="1">
      <alignment horizontal="left"/>
      <protection hidden="1"/>
    </xf>
    <xf numFmtId="0" fontId="19" fillId="0" borderId="59" xfId="0" applyFont="1" applyFill="1" applyBorder="1" applyAlignment="1" applyProtection="1">
      <alignment horizontal="left"/>
      <protection hidden="1"/>
    </xf>
    <xf numFmtId="0" fontId="19" fillId="0" borderId="60" xfId="0" applyFont="1" applyFill="1" applyBorder="1" applyAlignment="1" applyProtection="1">
      <alignment horizontal="left"/>
      <protection hidden="1"/>
    </xf>
    <xf numFmtId="0" fontId="3" fillId="0" borderId="25" xfId="0" applyFont="1" applyFill="1" applyBorder="1" applyProtection="1">
      <protection hidden="1"/>
    </xf>
    <xf numFmtId="0" fontId="3" fillId="0" borderId="26" xfId="0" applyFont="1" applyFill="1" applyBorder="1" applyProtection="1">
      <protection hidden="1"/>
    </xf>
    <xf numFmtId="0" fontId="3" fillId="0" borderId="27" xfId="0" applyFont="1" applyFill="1" applyBorder="1" applyProtection="1">
      <protection hidden="1"/>
    </xf>
    <xf numFmtId="0" fontId="3" fillId="0" borderId="18" xfId="0" applyFont="1" applyFill="1" applyBorder="1" applyProtection="1">
      <protection hidden="1"/>
    </xf>
    <xf numFmtId="0" fontId="3" fillId="0" borderId="0" xfId="0" applyFont="1" applyFill="1" applyBorder="1" applyProtection="1">
      <protection hidden="1"/>
    </xf>
    <xf numFmtId="0" fontId="3" fillId="0" borderId="19" xfId="0" applyFont="1" applyFill="1" applyBorder="1" applyProtection="1">
      <protection hidden="1"/>
    </xf>
    <xf numFmtId="0" fontId="3" fillId="0" borderId="31" xfId="0" applyFont="1" applyFill="1" applyBorder="1" applyProtection="1">
      <protection hidden="1"/>
    </xf>
    <xf numFmtId="0" fontId="3" fillId="0" borderId="32" xfId="0" applyFont="1" applyFill="1" applyBorder="1" applyProtection="1">
      <protection hidden="1"/>
    </xf>
    <xf numFmtId="0" fontId="3" fillId="0" borderId="33" xfId="0" applyFont="1" applyFill="1" applyBorder="1" applyProtection="1">
      <protection hidden="1"/>
    </xf>
    <xf numFmtId="0" fontId="7" fillId="5" borderId="34" xfId="0" applyFont="1" applyFill="1" applyBorder="1" applyAlignment="1" applyProtection="1">
      <alignment horizontal="left" wrapText="1"/>
      <protection hidden="1"/>
    </xf>
    <xf numFmtId="0" fontId="7" fillId="5" borderId="53" xfId="0" applyFont="1" applyFill="1" applyBorder="1" applyAlignment="1" applyProtection="1">
      <alignment horizontal="left" wrapText="1"/>
      <protection hidden="1"/>
    </xf>
    <xf numFmtId="0" fontId="24" fillId="0" borderId="54" xfId="2" applyFont="1" applyFill="1" applyBorder="1" applyProtection="1">
      <protection hidden="1"/>
    </xf>
    <xf numFmtId="0" fontId="24" fillId="0" borderId="55" xfId="2" applyFont="1" applyFill="1" applyBorder="1" applyProtection="1">
      <protection hidden="1"/>
    </xf>
    <xf numFmtId="0" fontId="24" fillId="0" borderId="48" xfId="2" applyFont="1" applyFill="1" applyBorder="1" applyProtection="1">
      <protection hidden="1"/>
    </xf>
    <xf numFmtId="0" fontId="16" fillId="0" borderId="22" xfId="0" applyFont="1" applyBorder="1" applyAlignment="1" applyProtection="1">
      <alignment horizontal="left"/>
      <protection hidden="1"/>
    </xf>
    <xf numFmtId="0" fontId="16" fillId="0" borderId="23" xfId="0" applyFont="1" applyBorder="1" applyAlignment="1" applyProtection="1">
      <alignment horizontal="left"/>
      <protection hidden="1"/>
    </xf>
    <xf numFmtId="0" fontId="16" fillId="0" borderId="24" xfId="0" applyFont="1" applyBorder="1" applyAlignment="1" applyProtection="1">
      <alignment horizontal="left"/>
      <protection hidden="1"/>
    </xf>
    <xf numFmtId="0" fontId="16" fillId="0" borderId="18" xfId="0" applyFont="1" applyBorder="1" applyProtection="1">
      <protection hidden="1"/>
    </xf>
    <xf numFmtId="0" fontId="16" fillId="0" borderId="0" xfId="0" applyFont="1" applyBorder="1" applyProtection="1">
      <protection hidden="1"/>
    </xf>
    <xf numFmtId="0" fontId="16" fillId="0" borderId="19" xfId="0" applyFont="1" applyBorder="1" applyProtection="1">
      <protection hidden="1"/>
    </xf>
    <xf numFmtId="0" fontId="24" fillId="0" borderId="18" xfId="2" applyFont="1" applyFill="1" applyBorder="1" applyProtection="1">
      <protection hidden="1"/>
    </xf>
    <xf numFmtId="0" fontId="24" fillId="0" borderId="0" xfId="2" applyFont="1" applyFill="1" applyBorder="1" applyProtection="1">
      <protection hidden="1"/>
    </xf>
    <xf numFmtId="0" fontId="24" fillId="0" borderId="19" xfId="2" applyFont="1" applyFill="1" applyBorder="1" applyProtection="1">
      <protection hidden="1"/>
    </xf>
    <xf numFmtId="0" fontId="24" fillId="0" borderId="18" xfId="2" applyFont="1" applyBorder="1" applyProtection="1">
      <protection hidden="1"/>
    </xf>
    <xf numFmtId="0" fontId="24" fillId="0" borderId="0" xfId="2" applyFont="1" applyBorder="1" applyProtection="1">
      <protection hidden="1"/>
    </xf>
    <xf numFmtId="0" fontId="24" fillId="0" borderId="19" xfId="2" applyFont="1" applyBorder="1" applyProtection="1">
      <protection hidden="1"/>
    </xf>
    <xf numFmtId="0" fontId="17" fillId="3" borderId="18" xfId="0" applyFont="1" applyFill="1" applyBorder="1" applyAlignment="1" applyProtection="1">
      <protection hidden="1"/>
    </xf>
    <xf numFmtId="0" fontId="17" fillId="3" borderId="0" xfId="0" applyFont="1" applyFill="1" applyBorder="1" applyAlignment="1" applyProtection="1">
      <protection hidden="1"/>
    </xf>
    <xf numFmtId="0" fontId="17" fillId="3" borderId="19" xfId="0" applyFont="1" applyFill="1" applyBorder="1" applyAlignment="1" applyProtection="1">
      <protection hidden="1"/>
    </xf>
    <xf numFmtId="0" fontId="2" fillId="5" borderId="34" xfId="0" applyFont="1" applyFill="1" applyBorder="1" applyAlignment="1" applyProtection="1">
      <alignment horizontal="right" wrapText="1"/>
      <protection hidden="1"/>
    </xf>
    <xf numFmtId="0" fontId="2" fillId="5" borderId="36" xfId="0" applyFont="1" applyFill="1" applyBorder="1" applyAlignment="1" applyProtection="1">
      <alignment horizontal="right" wrapText="1"/>
      <protection hidden="1"/>
    </xf>
    <xf numFmtId="0" fontId="3" fillId="0" borderId="25" xfId="0" applyFont="1" applyFill="1" applyBorder="1" applyAlignment="1" applyProtection="1">
      <protection hidden="1"/>
    </xf>
    <xf numFmtId="0" fontId="3" fillId="0" borderId="26" xfId="0" applyFont="1" applyFill="1" applyBorder="1" applyAlignment="1" applyProtection="1">
      <protection hidden="1"/>
    </xf>
    <xf numFmtId="0" fontId="3" fillId="0" borderId="27" xfId="0" applyFont="1" applyFill="1" applyBorder="1" applyAlignment="1" applyProtection="1">
      <protection hidden="1"/>
    </xf>
    <xf numFmtId="0" fontId="19" fillId="0" borderId="56" xfId="0" applyFont="1" applyBorder="1" applyAlignment="1" applyProtection="1">
      <alignment wrapText="1"/>
      <protection hidden="1"/>
    </xf>
    <xf numFmtId="0" fontId="19" fillId="0" borderId="57" xfId="0" applyFont="1" applyBorder="1" applyAlignment="1" applyProtection="1">
      <alignment wrapText="1"/>
      <protection hidden="1"/>
    </xf>
    <xf numFmtId="0" fontId="28" fillId="3" borderId="22" xfId="0" applyFont="1" applyFill="1" applyBorder="1" applyAlignment="1" applyProtection="1">
      <alignment horizontal="left" wrapText="1"/>
      <protection hidden="1"/>
    </xf>
    <xf numFmtId="0" fontId="28" fillId="3" borderId="23" xfId="0" applyFont="1" applyFill="1" applyBorder="1" applyAlignment="1" applyProtection="1">
      <alignment horizontal="left" wrapText="1"/>
      <protection hidden="1"/>
    </xf>
    <xf numFmtId="0" fontId="28" fillId="3" borderId="24" xfId="0" applyFont="1" applyFill="1" applyBorder="1" applyAlignment="1" applyProtection="1">
      <alignment horizontal="left" wrapText="1"/>
      <protection hidden="1"/>
    </xf>
    <xf numFmtId="0" fontId="17" fillId="3" borderId="18" xfId="0" applyFont="1" applyFill="1" applyBorder="1" applyAlignment="1" applyProtection="1">
      <alignment horizontal="left" wrapText="1"/>
      <protection hidden="1"/>
    </xf>
    <xf numFmtId="0" fontId="17" fillId="3" borderId="0" xfId="0" applyFont="1" applyFill="1" applyBorder="1" applyAlignment="1" applyProtection="1">
      <alignment horizontal="left" wrapText="1"/>
      <protection hidden="1"/>
    </xf>
    <xf numFmtId="0" fontId="17" fillId="3" borderId="19" xfId="0" applyFont="1" applyFill="1" applyBorder="1" applyAlignment="1" applyProtection="1">
      <alignment horizontal="left" wrapText="1"/>
      <protection hidden="1"/>
    </xf>
    <xf numFmtId="0" fontId="17" fillId="3" borderId="18" xfId="0" applyFont="1" applyFill="1" applyBorder="1" applyAlignment="1" applyProtection="1">
      <alignment horizontal="left"/>
      <protection hidden="1"/>
    </xf>
    <xf numFmtId="0" fontId="17" fillId="3" borderId="0" xfId="0" applyFont="1" applyFill="1" applyBorder="1" applyAlignment="1" applyProtection="1">
      <alignment horizontal="left"/>
      <protection hidden="1"/>
    </xf>
    <xf numFmtId="0" fontId="17" fillId="3" borderId="19" xfId="0" applyFont="1" applyFill="1" applyBorder="1" applyAlignment="1" applyProtection="1">
      <alignment horizontal="left"/>
      <protection hidden="1"/>
    </xf>
    <xf numFmtId="0" fontId="24" fillId="0" borderId="73" xfId="2" applyFont="1" applyFill="1" applyBorder="1" applyProtection="1">
      <protection hidden="1"/>
    </xf>
    <xf numFmtId="0" fontId="24" fillId="0" borderId="68" xfId="2" applyFont="1" applyFill="1" applyBorder="1" applyProtection="1">
      <protection hidden="1"/>
    </xf>
    <xf numFmtId="0" fontId="24" fillId="0" borderId="69" xfId="2" applyFont="1" applyFill="1" applyBorder="1" applyProtection="1">
      <protection hidden="1"/>
    </xf>
    <xf numFmtId="0" fontId="19" fillId="0" borderId="70" xfId="0" applyFont="1" applyBorder="1" applyProtection="1">
      <protection hidden="1"/>
    </xf>
    <xf numFmtId="0" fontId="19" fillId="0" borderId="71" xfId="0" applyFont="1" applyBorder="1" applyProtection="1">
      <protection hidden="1"/>
    </xf>
    <xf numFmtId="0" fontId="19" fillId="0" borderId="72" xfId="0" applyFont="1" applyBorder="1" applyProtection="1">
      <protection hidden="1"/>
    </xf>
    <xf numFmtId="0" fontId="17" fillId="3" borderId="18" xfId="0" applyFont="1" applyFill="1" applyBorder="1" applyAlignment="1" applyProtection="1">
      <alignment wrapText="1"/>
      <protection hidden="1"/>
    </xf>
    <xf numFmtId="0" fontId="17" fillId="3" borderId="0" xfId="0" applyFont="1" applyFill="1" applyBorder="1" applyAlignment="1" applyProtection="1">
      <alignment wrapText="1"/>
      <protection hidden="1"/>
    </xf>
    <xf numFmtId="0" fontId="17" fillId="3" borderId="19" xfId="0" applyFont="1" applyFill="1" applyBorder="1" applyAlignment="1" applyProtection="1">
      <alignment wrapText="1"/>
      <protection hidden="1"/>
    </xf>
    <xf numFmtId="0" fontId="14" fillId="0" borderId="9" xfId="0" applyFont="1" applyBorder="1" applyAlignment="1" applyProtection="1">
      <alignment horizontal="center" vertical="center" wrapText="1"/>
      <protection hidden="1"/>
    </xf>
    <xf numFmtId="0" fontId="14" fillId="0" borderId="13" xfId="0" applyFont="1" applyBorder="1" applyAlignment="1" applyProtection="1">
      <alignment horizontal="center" vertical="center" wrapText="1"/>
      <protection hidden="1"/>
    </xf>
    <xf numFmtId="0" fontId="15" fillId="0" borderId="8" xfId="2" applyFont="1" applyBorder="1" applyAlignment="1" applyProtection="1">
      <alignment horizontal="center" vertical="center" wrapText="1"/>
      <protection hidden="1"/>
    </xf>
    <xf numFmtId="0" fontId="15" fillId="0" borderId="12" xfId="2" applyFont="1" applyBorder="1" applyAlignment="1" applyProtection="1">
      <alignment horizontal="center" vertical="center" wrapText="1"/>
      <protection hidden="1"/>
    </xf>
    <xf numFmtId="0" fontId="29" fillId="0" borderId="8" xfId="2" applyFont="1" applyBorder="1" applyAlignment="1" applyProtection="1">
      <alignment horizontal="center" vertical="center" wrapText="1"/>
      <protection hidden="1"/>
    </xf>
    <xf numFmtId="0" fontId="29" fillId="0" borderId="10" xfId="2" applyFont="1" applyBorder="1" applyAlignment="1" applyProtection="1">
      <alignment horizontal="center" vertical="center" wrapText="1"/>
      <protection hidden="1"/>
    </xf>
    <xf numFmtId="0" fontId="14" fillId="0" borderId="11" xfId="0" applyFont="1" applyBorder="1" applyAlignment="1" applyProtection="1">
      <alignment horizontal="center" vertical="center" wrapText="1"/>
      <protection hidden="1"/>
    </xf>
    <xf numFmtId="0" fontId="3" fillId="4" borderId="0" xfId="0" applyFont="1" applyFill="1" applyAlignment="1">
      <alignment wrapText="1"/>
    </xf>
    <xf numFmtId="0" fontId="30" fillId="0" borderId="52" xfId="0" applyFont="1" applyFill="1" applyBorder="1"/>
    <xf numFmtId="0" fontId="30" fillId="0" borderId="35" xfId="0" applyFont="1" applyFill="1" applyBorder="1"/>
    <xf numFmtId="0" fontId="30" fillId="0" borderId="36" xfId="0" applyFont="1" applyFill="1" applyBorder="1"/>
    <xf numFmtId="0" fontId="3" fillId="4" borderId="47" xfId="0" applyFont="1" applyFill="1" applyBorder="1" applyAlignment="1">
      <alignment wrapText="1"/>
    </xf>
    <xf numFmtId="0" fontId="16" fillId="4" borderId="0" xfId="0" applyFont="1" applyFill="1" applyAlignment="1">
      <alignment wrapText="1"/>
    </xf>
    <xf numFmtId="0" fontId="30" fillId="0" borderId="52" xfId="0" applyFont="1" applyFill="1" applyBorder="1" applyAlignment="1">
      <alignment wrapText="1"/>
    </xf>
    <xf numFmtId="0" fontId="30" fillId="0" borderId="35" xfId="0" applyFont="1" applyFill="1" applyBorder="1" applyAlignment="1">
      <alignment wrapText="1"/>
    </xf>
    <xf numFmtId="0" fontId="30" fillId="0" borderId="36" xfId="0" applyFont="1" applyFill="1" applyBorder="1" applyAlignment="1">
      <alignment wrapText="1"/>
    </xf>
    <xf numFmtId="0" fontId="3" fillId="4" borderId="47" xfId="0" applyFont="1" applyFill="1" applyBorder="1"/>
    <xf numFmtId="0" fontId="3" fillId="4" borderId="0" xfId="0" applyFont="1" applyFill="1"/>
    <xf numFmtId="0" fontId="4" fillId="4" borderId="22"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22"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3" fillId="2" borderId="0" xfId="0" applyFont="1" applyFill="1" applyAlignment="1">
      <alignment vertical="center" wrapText="1"/>
    </xf>
    <xf numFmtId="0" fontId="3" fillId="2" borderId="47" xfId="0" applyFont="1" applyFill="1" applyBorder="1" applyAlignment="1">
      <alignment wrapText="1"/>
    </xf>
    <xf numFmtId="0" fontId="3" fillId="2" borderId="0" xfId="0" applyFont="1" applyFill="1" applyAlignment="1">
      <alignment wrapText="1"/>
    </xf>
    <xf numFmtId="165" fontId="31" fillId="2" borderId="0" xfId="0" applyNumberFormat="1" applyFont="1" applyFill="1" applyAlignment="1">
      <alignment wrapText="1"/>
    </xf>
    <xf numFmtId="0" fontId="18" fillId="4" borderId="0" xfId="0" applyFont="1" applyFill="1" applyBorder="1" applyAlignment="1" applyProtection="1">
      <alignment wrapText="1"/>
    </xf>
    <xf numFmtId="0" fontId="18" fillId="4" borderId="32" xfId="0" applyFont="1" applyFill="1" applyBorder="1" applyAlignment="1" applyProtection="1">
      <alignment wrapText="1"/>
    </xf>
    <xf numFmtId="0" fontId="11" fillId="4" borderId="0" xfId="2" applyFill="1" applyAlignment="1">
      <alignment wrapText="1"/>
    </xf>
    <xf numFmtId="0" fontId="3" fillId="4" borderId="19" xfId="0" applyFont="1" applyFill="1" applyBorder="1" applyAlignment="1">
      <alignment wrapText="1"/>
    </xf>
    <xf numFmtId="0" fontId="19" fillId="0" borderId="22" xfId="0" applyFont="1" applyBorder="1" applyProtection="1">
      <protection hidden="1"/>
    </xf>
    <xf numFmtId="0" fontId="19" fillId="0" borderId="23" xfId="0" applyFont="1" applyBorder="1" applyProtection="1">
      <protection hidden="1"/>
    </xf>
    <xf numFmtId="0" fontId="28" fillId="3" borderId="18" xfId="0" applyFont="1" applyFill="1" applyBorder="1" applyAlignment="1" applyProtection="1">
      <alignment horizontal="left" wrapText="1"/>
      <protection hidden="1"/>
    </xf>
    <xf numFmtId="0" fontId="28" fillId="3" borderId="0" xfId="0" applyFont="1" applyFill="1" applyBorder="1" applyAlignment="1" applyProtection="1">
      <alignment horizontal="left" wrapText="1"/>
      <protection hidden="1"/>
    </xf>
    <xf numFmtId="0" fontId="28" fillId="3" borderId="19" xfId="0" applyFont="1" applyFill="1" applyBorder="1" applyAlignment="1" applyProtection="1">
      <alignment horizontal="left" wrapText="1"/>
      <protection hidden="1"/>
    </xf>
  </cellXfs>
  <cellStyles count="4">
    <cellStyle name="Currency" xfId="1" builtinId="4"/>
    <cellStyle name="Hyperlink" xfId="2" builtinId="8"/>
    <cellStyle name="Normal" xfId="0" builtinId="0"/>
    <cellStyle name="Percent" xfId="3" builtinId="5"/>
  </cellStyles>
  <dxfs count="248">
    <dxf>
      <fill>
        <patternFill>
          <bgColor rgb="FF99FF66"/>
        </patternFill>
      </fill>
    </dxf>
    <dxf>
      <fill>
        <patternFill>
          <bgColor rgb="FF99FF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right style="medium">
          <color rgb="FF006666"/>
        </right>
      </border>
    </dxf>
  </dxfs>
  <tableStyles count="1" defaultTableStyle="TableStyleMedium2" defaultPivotStyle="PivotStyleLight16">
    <tableStyle name="Table Style 1" pivot="0" count="1" xr9:uid="{99376AD8-0746-43EC-BE23-4CB7BD5E2919}">
      <tableStyleElement type="lastColumn" dxfId="247"/>
    </tableStyle>
  </tableStyles>
  <colors>
    <mruColors>
      <color rgb="FFCCFFFF"/>
      <color rgb="FF006666"/>
      <color rgb="FF99FF66"/>
      <color rgb="FF0FA5AD"/>
      <color rgb="FF11B9C1"/>
      <color rgb="FF14D8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to.gov.au/Individuals/myTax/2023/In-detail/Net-income-or-loss-from-business/?anchor=Businessreconciliationitem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9EEDC-CFED-4BDD-8067-51CA0F382EED}">
  <dimension ref="A1:Z103"/>
  <sheetViews>
    <sheetView showGridLines="0" tabSelected="1" zoomScale="90" zoomScaleNormal="90" workbookViewId="0">
      <selection activeCell="A24" sqref="A24:C24"/>
    </sheetView>
  </sheetViews>
  <sheetFormatPr defaultRowHeight="15" x14ac:dyDescent="0.25"/>
  <cols>
    <col min="1" max="1" width="13" customWidth="1"/>
    <col min="2" max="2" width="68.140625" customWidth="1"/>
    <col min="3" max="3" width="19.28515625" customWidth="1"/>
    <col min="4" max="13" width="9.140625" customWidth="1"/>
  </cols>
  <sheetData>
    <row r="1" spans="1:26" ht="15" customHeight="1" thickBot="1" x14ac:dyDescent="0.3">
      <c r="A1" s="202" t="s">
        <v>377</v>
      </c>
      <c r="B1" s="203" t="s">
        <v>162</v>
      </c>
      <c r="C1" s="203" t="s">
        <v>162</v>
      </c>
      <c r="D1" s="203" t="s">
        <v>41</v>
      </c>
      <c r="E1" s="13"/>
      <c r="F1" s="13"/>
      <c r="G1" s="13"/>
      <c r="H1" s="13"/>
      <c r="I1" s="13"/>
      <c r="J1" s="13"/>
      <c r="K1" s="13"/>
      <c r="L1" s="13"/>
      <c r="M1" s="13"/>
      <c r="N1" s="21"/>
      <c r="O1" s="21"/>
      <c r="P1" s="21"/>
      <c r="Q1" s="21"/>
      <c r="R1" s="21"/>
      <c r="S1" s="21"/>
      <c r="T1" s="21"/>
      <c r="U1" s="21"/>
      <c r="V1" s="21"/>
      <c r="W1" s="21"/>
      <c r="X1" s="21"/>
      <c r="Y1" s="21"/>
      <c r="Z1" s="21"/>
    </row>
    <row r="2" spans="1:26" ht="62.25" customHeight="1" thickBot="1" x14ac:dyDescent="0.3">
      <c r="A2" s="227" t="str">
        <f>'Reference Module'!B74</f>
        <v>Income and expense reconciliation adjustments
Worksheet 2</v>
      </c>
      <c r="B2" s="228"/>
      <c r="C2" s="92" t="str">
        <f>CONCATENATE("V "&amp;TEXT(MAX('Version Control and About'!B19:B25),"0.00")&amp;"")</f>
        <v>V 1.00</v>
      </c>
      <c r="D2" s="203" t="s">
        <v>41</v>
      </c>
      <c r="E2" s="14"/>
      <c r="F2" s="13"/>
      <c r="G2" s="14"/>
      <c r="H2" s="14"/>
      <c r="I2" s="14"/>
      <c r="J2" s="14"/>
      <c r="K2" s="14"/>
      <c r="L2" s="14"/>
      <c r="M2" s="14"/>
      <c r="N2" s="22"/>
      <c r="O2" s="21"/>
      <c r="P2" s="21"/>
      <c r="Q2" s="21"/>
      <c r="R2" s="21"/>
      <c r="S2" s="21"/>
      <c r="T2" s="21"/>
      <c r="U2" s="21"/>
      <c r="V2" s="21"/>
      <c r="W2" s="21"/>
      <c r="X2" s="21"/>
      <c r="Y2" s="21"/>
      <c r="Z2" s="21"/>
    </row>
    <row r="3" spans="1:26" ht="24.75" customHeight="1" x14ac:dyDescent="0.25">
      <c r="A3" s="232" t="s">
        <v>2</v>
      </c>
      <c r="B3" s="233"/>
      <c r="C3" s="234"/>
      <c r="D3" s="203" t="s">
        <v>41</v>
      </c>
      <c r="E3" s="14"/>
      <c r="F3" s="13"/>
      <c r="G3" s="14"/>
      <c r="H3" s="14"/>
      <c r="I3" s="14"/>
      <c r="J3" s="14"/>
      <c r="K3" s="14"/>
      <c r="L3" s="14"/>
      <c r="M3" s="14"/>
      <c r="N3" s="22"/>
      <c r="O3" s="21"/>
      <c r="P3" s="21"/>
      <c r="Q3" s="21"/>
      <c r="R3" s="21"/>
      <c r="S3" s="21"/>
      <c r="T3" s="21"/>
      <c r="U3" s="21"/>
      <c r="V3" s="21"/>
      <c r="W3" s="21"/>
      <c r="X3" s="21"/>
      <c r="Y3" s="21"/>
      <c r="Z3" s="21"/>
    </row>
    <row r="4" spans="1:26" ht="15" customHeight="1" x14ac:dyDescent="0.25">
      <c r="A4" s="235" t="s">
        <v>45</v>
      </c>
      <c r="B4" s="236"/>
      <c r="C4" s="237"/>
      <c r="D4" s="203" t="s">
        <v>41</v>
      </c>
      <c r="E4" s="14"/>
      <c r="F4" s="13"/>
      <c r="G4" s="14"/>
      <c r="H4" s="14"/>
      <c r="I4" s="14"/>
      <c r="J4" s="14"/>
      <c r="K4" s="14"/>
      <c r="L4" s="14"/>
      <c r="M4" s="14"/>
      <c r="N4" s="22"/>
      <c r="O4" s="21"/>
      <c r="P4" s="21"/>
      <c r="Q4" s="21"/>
      <c r="R4" s="21"/>
      <c r="S4" s="21"/>
      <c r="T4" s="21"/>
      <c r="U4" s="21"/>
      <c r="V4" s="21"/>
      <c r="W4" s="21"/>
      <c r="X4" s="21"/>
      <c r="Y4" s="21"/>
      <c r="Z4" s="21"/>
    </row>
    <row r="5" spans="1:26" ht="15" customHeight="1" x14ac:dyDescent="0.25">
      <c r="A5" s="235" t="s">
        <v>46</v>
      </c>
      <c r="B5" s="236"/>
      <c r="C5" s="237"/>
      <c r="D5" s="203" t="s">
        <v>41</v>
      </c>
      <c r="E5" s="14"/>
      <c r="F5" s="13"/>
      <c r="G5" s="14"/>
      <c r="H5" s="14"/>
      <c r="I5" s="14"/>
      <c r="J5" s="14"/>
      <c r="K5" s="14"/>
      <c r="L5" s="14"/>
      <c r="M5" s="14"/>
      <c r="N5" s="22"/>
      <c r="O5" s="21"/>
      <c r="P5" s="21"/>
      <c r="Q5" s="21"/>
      <c r="R5" s="21"/>
      <c r="S5" s="21"/>
      <c r="T5" s="21"/>
      <c r="U5" s="21"/>
      <c r="V5" s="21"/>
      <c r="W5" s="21"/>
      <c r="X5" s="21"/>
      <c r="Y5" s="21"/>
      <c r="Z5" s="21"/>
    </row>
    <row r="6" spans="1:26" ht="24.75" customHeight="1" x14ac:dyDescent="0.25">
      <c r="A6" s="235" t="s">
        <v>388</v>
      </c>
      <c r="B6" s="236"/>
      <c r="C6" s="237"/>
      <c r="D6" s="203" t="s">
        <v>41</v>
      </c>
      <c r="E6" s="14"/>
      <c r="F6" s="13"/>
      <c r="G6" s="14"/>
      <c r="H6" s="14"/>
      <c r="I6" s="14"/>
      <c r="J6" s="14"/>
      <c r="K6" s="14"/>
      <c r="L6" s="14"/>
      <c r="M6" s="14"/>
      <c r="N6" s="22"/>
      <c r="O6" s="21"/>
      <c r="P6" s="21"/>
      <c r="Q6" s="21"/>
      <c r="R6" s="21"/>
      <c r="S6" s="21"/>
      <c r="T6" s="21"/>
      <c r="U6" s="21"/>
      <c r="V6" s="21"/>
      <c r="W6" s="21"/>
      <c r="X6" s="21"/>
      <c r="Y6" s="21"/>
      <c r="Z6" s="21"/>
    </row>
    <row r="7" spans="1:26" ht="15" customHeight="1" x14ac:dyDescent="0.25">
      <c r="A7" s="241" t="s">
        <v>136</v>
      </c>
      <c r="B7" s="242"/>
      <c r="C7" s="243"/>
      <c r="D7" s="203" t="s">
        <v>41</v>
      </c>
      <c r="E7" s="14"/>
      <c r="F7" s="13"/>
      <c r="G7" s="14"/>
      <c r="H7" s="14"/>
      <c r="I7" s="14"/>
      <c r="J7" s="14"/>
      <c r="K7" s="14"/>
      <c r="L7" s="14"/>
      <c r="M7" s="14"/>
      <c r="N7" s="22"/>
      <c r="O7" s="21"/>
      <c r="P7" s="21"/>
      <c r="Q7" s="21"/>
      <c r="R7" s="21"/>
      <c r="S7" s="21"/>
      <c r="T7" s="21"/>
      <c r="U7" s="21"/>
      <c r="V7" s="21"/>
      <c r="W7" s="21"/>
      <c r="X7" s="21"/>
      <c r="Y7" s="21"/>
      <c r="Z7" s="21"/>
    </row>
    <row r="8" spans="1:26" ht="15" customHeight="1" x14ac:dyDescent="0.25">
      <c r="A8" s="241" t="s">
        <v>226</v>
      </c>
      <c r="B8" s="242"/>
      <c r="C8" s="243"/>
      <c r="D8" s="203" t="s">
        <v>41</v>
      </c>
      <c r="E8" s="14"/>
      <c r="F8" s="13"/>
      <c r="G8" s="14"/>
      <c r="H8" s="14"/>
      <c r="I8" s="14"/>
      <c r="J8" s="14"/>
      <c r="K8" s="14"/>
      <c r="L8" s="14"/>
      <c r="M8" s="14"/>
      <c r="N8" s="22"/>
      <c r="O8" s="21"/>
      <c r="P8" s="21"/>
      <c r="Q8" s="21"/>
      <c r="R8" s="21"/>
      <c r="S8" s="21"/>
      <c r="T8" s="21"/>
      <c r="U8" s="21"/>
      <c r="V8" s="21"/>
      <c r="W8" s="21"/>
      <c r="X8" s="21"/>
      <c r="Y8" s="21"/>
      <c r="Z8" s="21"/>
    </row>
    <row r="9" spans="1:26" ht="15" customHeight="1" x14ac:dyDescent="0.25">
      <c r="A9" s="238" t="s">
        <v>227</v>
      </c>
      <c r="B9" s="239"/>
      <c r="C9" s="240"/>
      <c r="D9" s="203" t="s">
        <v>41</v>
      </c>
      <c r="E9" s="14"/>
      <c r="F9" s="13"/>
      <c r="G9" s="14"/>
      <c r="H9" s="14"/>
      <c r="I9" s="14"/>
      <c r="J9" s="14"/>
      <c r="K9" s="14"/>
      <c r="L9" s="14"/>
      <c r="M9" s="14"/>
      <c r="N9" s="22"/>
      <c r="O9" s="21"/>
      <c r="P9" s="21"/>
      <c r="Q9" s="21"/>
      <c r="R9" s="21"/>
      <c r="S9" s="21"/>
      <c r="T9" s="21"/>
      <c r="U9" s="21"/>
      <c r="V9" s="21"/>
      <c r="W9" s="21"/>
      <c r="X9" s="21"/>
      <c r="Y9" s="21"/>
      <c r="Z9" s="21"/>
    </row>
    <row r="10" spans="1:26" ht="15" customHeight="1" x14ac:dyDescent="0.25">
      <c r="A10" s="241" t="s">
        <v>229</v>
      </c>
      <c r="B10" s="242"/>
      <c r="C10" s="243"/>
      <c r="D10" s="203" t="s">
        <v>41</v>
      </c>
      <c r="E10" s="14"/>
      <c r="F10" s="13"/>
      <c r="G10" s="14"/>
      <c r="H10" s="14"/>
      <c r="I10" s="14"/>
      <c r="J10" s="14"/>
      <c r="K10" s="14"/>
      <c r="L10" s="14"/>
      <c r="M10" s="14"/>
      <c r="N10" s="22"/>
      <c r="O10" s="21"/>
      <c r="P10" s="21"/>
      <c r="Q10" s="21"/>
      <c r="R10" s="21"/>
      <c r="S10" s="21"/>
      <c r="T10" s="21"/>
      <c r="U10" s="21"/>
      <c r="V10" s="21"/>
      <c r="W10" s="21"/>
      <c r="X10" s="21"/>
      <c r="Y10" s="21"/>
      <c r="Z10" s="21"/>
    </row>
    <row r="11" spans="1:26" ht="15" customHeight="1" x14ac:dyDescent="0.25">
      <c r="A11" s="238" t="s">
        <v>230</v>
      </c>
      <c r="B11" s="239"/>
      <c r="C11" s="240"/>
      <c r="D11" s="203" t="s">
        <v>41</v>
      </c>
      <c r="E11" s="14"/>
      <c r="F11" s="13"/>
      <c r="G11" s="14"/>
      <c r="H11" s="14"/>
      <c r="I11" s="14"/>
      <c r="J11" s="14"/>
      <c r="K11" s="14"/>
      <c r="L11" s="14"/>
      <c r="M11" s="14"/>
      <c r="N11" s="22"/>
      <c r="O11" s="21"/>
      <c r="P11" s="21"/>
      <c r="Q11" s="21"/>
      <c r="R11" s="21"/>
      <c r="S11" s="21"/>
      <c r="T11" s="21"/>
      <c r="U11" s="21"/>
      <c r="V11" s="21"/>
      <c r="W11" s="21"/>
      <c r="X11" s="21"/>
      <c r="Y11" s="21"/>
      <c r="Z11" s="21"/>
    </row>
    <row r="12" spans="1:26" ht="15" customHeight="1" x14ac:dyDescent="0.25">
      <c r="A12" s="229" t="s">
        <v>231</v>
      </c>
      <c r="B12" s="230"/>
      <c r="C12" s="231"/>
      <c r="D12" s="203" t="s">
        <v>41</v>
      </c>
      <c r="E12" s="14"/>
      <c r="F12" s="13"/>
      <c r="G12" s="14"/>
      <c r="H12" s="14"/>
      <c r="I12" s="14"/>
      <c r="J12" s="14"/>
      <c r="K12" s="14"/>
      <c r="L12" s="14"/>
      <c r="M12" s="14"/>
      <c r="N12" s="22"/>
      <c r="O12" s="21"/>
      <c r="P12" s="21"/>
      <c r="Q12" s="21"/>
      <c r="R12" s="21"/>
      <c r="S12" s="21"/>
      <c r="T12" s="21"/>
      <c r="U12" s="21"/>
      <c r="V12" s="21"/>
      <c r="W12" s="21"/>
      <c r="X12" s="21"/>
      <c r="Y12" s="21"/>
      <c r="Z12" s="21"/>
    </row>
    <row r="13" spans="1:26" s="2" customFormat="1" ht="31.5" customHeight="1" x14ac:dyDescent="0.25">
      <c r="A13" s="215" t="str">
        <f>'Reference Module'!B236</f>
        <v>Things to know</v>
      </c>
      <c r="B13" s="216"/>
      <c r="C13" s="217"/>
      <c r="D13" s="203" t="s">
        <v>41</v>
      </c>
      <c r="E13" s="14"/>
      <c r="F13" s="23"/>
      <c r="G13" s="23"/>
      <c r="H13" s="14"/>
      <c r="I13" s="14"/>
      <c r="J13" s="14"/>
      <c r="K13" s="14"/>
      <c r="L13" s="14"/>
      <c r="M13" s="14"/>
      <c r="N13" s="22"/>
      <c r="O13" s="23"/>
      <c r="P13" s="23"/>
      <c r="Q13" s="23"/>
      <c r="R13" s="23"/>
      <c r="S13" s="23"/>
      <c r="T13" s="23"/>
      <c r="U13" s="23"/>
      <c r="V13" s="23"/>
      <c r="W13" s="23"/>
      <c r="X13" s="23"/>
      <c r="Y13" s="23"/>
      <c r="Z13" s="23"/>
    </row>
    <row r="14" spans="1:26" s="2" customFormat="1" ht="17.25" customHeight="1" x14ac:dyDescent="0.25">
      <c r="A14" s="249" t="str">
        <f>'Reference Module'!B250</f>
        <v>•  You may need to make income reconciliation adjustments or expense reconciliation adjustments.</v>
      </c>
      <c r="B14" s="250"/>
      <c r="C14" s="251"/>
      <c r="D14" s="203" t="s">
        <v>41</v>
      </c>
      <c r="E14" s="14"/>
      <c r="F14" s="24"/>
      <c r="G14" s="23"/>
      <c r="H14" s="14"/>
      <c r="I14" s="14"/>
      <c r="J14" s="14"/>
      <c r="K14" s="14"/>
      <c r="L14" s="14"/>
      <c r="M14" s="14"/>
      <c r="N14" s="22"/>
      <c r="O14" s="23"/>
      <c r="P14" s="23"/>
      <c r="Q14" s="23"/>
      <c r="R14" s="23"/>
      <c r="S14" s="23"/>
      <c r="T14" s="23"/>
      <c r="U14" s="23"/>
      <c r="V14" s="23"/>
      <c r="W14" s="23"/>
      <c r="X14" s="23"/>
      <c r="Y14" s="23"/>
      <c r="Z14" s="23"/>
    </row>
    <row r="15" spans="1:26" ht="17.25" customHeight="1" x14ac:dyDescent="0.25">
      <c r="A15" s="218" t="str">
        <f>'Reference Module'!B264</f>
        <v>•  These adjustments reconcile your business operating profit or loss with your business taxable income.</v>
      </c>
      <c r="B15" s="219"/>
      <c r="C15" s="220"/>
      <c r="D15" s="203" t="s">
        <v>41</v>
      </c>
      <c r="E15" s="25"/>
      <c r="F15" s="26"/>
      <c r="G15" s="14"/>
      <c r="H15" s="25"/>
      <c r="I15" s="25"/>
      <c r="J15" s="25"/>
      <c r="K15" s="25"/>
      <c r="L15" s="25"/>
      <c r="M15" s="25"/>
      <c r="N15" s="21"/>
      <c r="O15" s="21"/>
      <c r="P15" s="21"/>
      <c r="Q15" s="21"/>
      <c r="R15" s="21"/>
      <c r="S15" s="21"/>
      <c r="T15" s="21"/>
      <c r="U15" s="21"/>
      <c r="V15" s="21"/>
      <c r="W15" s="21"/>
      <c r="X15" s="21"/>
      <c r="Y15" s="21"/>
      <c r="Z15" s="21"/>
    </row>
    <row r="16" spans="1:26" ht="17.25" customHeight="1" thickBot="1" x14ac:dyDescent="0.3">
      <c r="A16" s="205" t="str">
        <f>'Reference Module'!B278</f>
        <v>•  A link to instructions on how to complete your reconciliation adjustments is provided below.</v>
      </c>
      <c r="B16" s="206"/>
      <c r="C16" s="207"/>
      <c r="D16" s="203"/>
      <c r="E16" s="25"/>
      <c r="F16" s="26"/>
      <c r="G16" s="14"/>
      <c r="H16" s="25"/>
      <c r="I16" s="25"/>
      <c r="J16" s="25"/>
      <c r="K16" s="25"/>
      <c r="L16" s="25"/>
      <c r="M16" s="25"/>
      <c r="N16" s="21"/>
      <c r="O16" s="21"/>
      <c r="P16" s="21"/>
      <c r="Q16" s="21"/>
      <c r="R16" s="21"/>
      <c r="S16" s="21"/>
      <c r="T16" s="21"/>
      <c r="U16" s="21"/>
      <c r="V16" s="21"/>
      <c r="W16" s="21"/>
      <c r="X16" s="21"/>
      <c r="Y16" s="21"/>
      <c r="Z16" s="21"/>
    </row>
    <row r="17" spans="1:26" ht="40.5" customHeight="1" thickBot="1" x14ac:dyDescent="0.3">
      <c r="A17" s="252" t="s">
        <v>234</v>
      </c>
      <c r="B17" s="253"/>
      <c r="C17" s="127" t="s">
        <v>365</v>
      </c>
      <c r="D17" s="203" t="s">
        <v>41</v>
      </c>
      <c r="E17" s="96"/>
      <c r="F17" s="13"/>
      <c r="G17" s="13"/>
      <c r="H17" s="13"/>
      <c r="I17" s="13"/>
      <c r="J17" s="13"/>
      <c r="K17" s="13"/>
      <c r="L17" s="25"/>
      <c r="M17" s="25"/>
      <c r="N17" s="21"/>
      <c r="O17" s="21"/>
      <c r="P17" s="21"/>
      <c r="Q17" s="21"/>
      <c r="R17" s="21"/>
      <c r="S17" s="21"/>
      <c r="T17" s="21"/>
      <c r="U17" s="21"/>
      <c r="V17" s="21"/>
      <c r="W17" s="21"/>
      <c r="X17" s="21"/>
      <c r="Y17" s="21"/>
      <c r="Z17" s="21"/>
    </row>
    <row r="18" spans="1:26" ht="15" customHeight="1" thickBot="1" x14ac:dyDescent="0.3">
      <c r="A18" s="221" t="str">
        <f>'Reference Module'!B320</f>
        <v>•  Select an option from the drop-down box.</v>
      </c>
      <c r="B18" s="222"/>
      <c r="C18" s="223"/>
      <c r="D18" s="203" t="s">
        <v>41</v>
      </c>
      <c r="E18" s="96"/>
      <c r="F18" s="13"/>
      <c r="G18" s="13"/>
      <c r="H18" s="13"/>
      <c r="I18" s="13"/>
      <c r="J18" s="13"/>
      <c r="K18" s="13"/>
      <c r="L18" s="25"/>
      <c r="M18" s="25"/>
      <c r="N18" s="21"/>
      <c r="O18" s="21"/>
      <c r="P18" s="21"/>
      <c r="Q18" s="21"/>
      <c r="R18" s="21"/>
      <c r="S18" s="21"/>
      <c r="T18" s="21"/>
      <c r="U18" s="21"/>
      <c r="V18" s="21"/>
      <c r="W18" s="21"/>
      <c r="X18" s="21"/>
      <c r="Y18" s="21"/>
      <c r="Z18" s="21"/>
    </row>
    <row r="19" spans="1:26" ht="31.5" customHeight="1" thickBot="1" x14ac:dyDescent="0.3">
      <c r="A19" s="252" t="s">
        <v>437</v>
      </c>
      <c r="B19" s="253"/>
      <c r="C19" s="127" t="s">
        <v>365</v>
      </c>
      <c r="D19" s="203" t="s">
        <v>41</v>
      </c>
      <c r="E19" s="13"/>
      <c r="F19" s="13"/>
      <c r="G19" s="13"/>
      <c r="H19" s="13"/>
      <c r="I19" s="13"/>
      <c r="J19" s="13"/>
      <c r="K19" s="13"/>
      <c r="L19" s="25"/>
      <c r="M19" s="25"/>
      <c r="N19" s="21"/>
      <c r="O19" s="21"/>
      <c r="P19" s="21"/>
      <c r="Q19" s="21"/>
      <c r="R19" s="21"/>
      <c r="S19" s="21"/>
      <c r="T19" s="21"/>
      <c r="U19" s="21"/>
      <c r="V19" s="21"/>
      <c r="W19" s="21"/>
      <c r="X19" s="21"/>
      <c r="Y19" s="21"/>
      <c r="Z19" s="21"/>
    </row>
    <row r="20" spans="1:26" ht="15" customHeight="1" x14ac:dyDescent="0.25">
      <c r="A20" s="221" t="str">
        <f>'Reference Module'!B362</f>
        <v>•  You must reconcile your primary and non-primary production items separately.</v>
      </c>
      <c r="B20" s="222"/>
      <c r="C20" s="223"/>
      <c r="D20" s="203" t="s">
        <v>41</v>
      </c>
      <c r="E20" s="13"/>
      <c r="F20" s="13"/>
      <c r="G20" s="13"/>
      <c r="H20" s="13"/>
      <c r="I20" s="13"/>
      <c r="J20" s="13"/>
      <c r="K20" s="13"/>
      <c r="L20" s="25"/>
      <c r="M20" s="25"/>
      <c r="N20" s="21"/>
      <c r="O20" s="21"/>
      <c r="P20" s="21"/>
      <c r="Q20" s="21"/>
      <c r="R20" s="21"/>
      <c r="S20" s="21"/>
      <c r="T20" s="21"/>
      <c r="U20" s="21"/>
      <c r="V20" s="21"/>
      <c r="W20" s="21"/>
      <c r="X20" s="21"/>
      <c r="Y20" s="21"/>
      <c r="Z20" s="21"/>
    </row>
    <row r="21" spans="1:26" ht="15" customHeight="1" thickBot="1" x14ac:dyDescent="0.3">
      <c r="A21" s="224" t="str">
        <f>'Reference Module'!B376</f>
        <v>•  Select an option from the drop-down box.</v>
      </c>
      <c r="B21" s="225"/>
      <c r="C21" s="226"/>
      <c r="D21" s="203" t="s">
        <v>41</v>
      </c>
      <c r="E21" s="13"/>
      <c r="F21" s="13"/>
      <c r="G21" s="13"/>
      <c r="H21" s="13"/>
      <c r="I21" s="13"/>
      <c r="J21" s="13"/>
      <c r="K21" s="13"/>
      <c r="L21" s="25"/>
      <c r="M21" s="25"/>
      <c r="N21" s="21"/>
      <c r="O21" s="21"/>
      <c r="P21" s="21"/>
      <c r="Q21" s="21"/>
      <c r="R21" s="21"/>
      <c r="S21" s="21"/>
      <c r="T21" s="21"/>
      <c r="U21" s="21"/>
      <c r="V21" s="21"/>
      <c r="W21" s="21"/>
      <c r="X21" s="21"/>
      <c r="Y21" s="21"/>
      <c r="Z21" s="21"/>
    </row>
    <row r="22" spans="1:26" ht="31.5" customHeight="1" x14ac:dyDescent="0.25">
      <c r="A22" s="266" t="str">
        <f>'Reference Module'!B390</f>
        <v>Enter your reconciliation adjustment information here</v>
      </c>
      <c r="B22" s="267"/>
      <c r="C22" s="268"/>
      <c r="D22" s="203" t="s">
        <v>41</v>
      </c>
      <c r="E22" s="13"/>
      <c r="F22" s="13"/>
      <c r="G22" s="13"/>
      <c r="H22" s="13"/>
      <c r="I22" s="13"/>
      <c r="J22" s="13"/>
      <c r="K22" s="13"/>
      <c r="L22" s="25"/>
      <c r="M22" s="25"/>
      <c r="N22" s="21"/>
      <c r="O22" s="21"/>
      <c r="P22" s="21"/>
      <c r="Q22" s="21"/>
      <c r="R22" s="21"/>
      <c r="S22" s="21"/>
      <c r="T22" s="21"/>
      <c r="U22" s="21"/>
      <c r="V22" s="21"/>
      <c r="W22" s="21"/>
      <c r="X22" s="21"/>
      <c r="Y22" s="21"/>
      <c r="Z22" s="21"/>
    </row>
    <row r="23" spans="1:26" ht="17.25" customHeight="1" x14ac:dyDescent="0.25">
      <c r="A23" s="218" t="str">
        <f>'Reference Module'!B404</f>
        <v>Complete your reconciliation adjustments using the instructions located at:</v>
      </c>
      <c r="B23" s="219"/>
      <c r="C23" s="220"/>
      <c r="D23" s="203" t="s">
        <v>41</v>
      </c>
      <c r="E23" s="25"/>
      <c r="F23" s="23"/>
      <c r="G23" s="14"/>
      <c r="H23" s="25"/>
      <c r="I23" s="25"/>
      <c r="J23" s="25"/>
      <c r="K23" s="25"/>
      <c r="L23" s="25"/>
      <c r="M23" s="25"/>
      <c r="N23" s="21"/>
      <c r="O23" s="21"/>
      <c r="P23" s="21"/>
      <c r="Q23" s="21"/>
      <c r="R23" s="21"/>
      <c r="S23" s="21"/>
      <c r="T23" s="21"/>
      <c r="U23" s="21"/>
      <c r="V23" s="21"/>
      <c r="W23" s="21"/>
      <c r="X23" s="21"/>
      <c r="Y23" s="21"/>
      <c r="Z23" s="21"/>
    </row>
    <row r="24" spans="1:26" ht="15" customHeight="1" x14ac:dyDescent="0.25">
      <c r="A24" s="263" t="str">
        <f>HYPERLINK(IF(B17="2022-23","https://www.ato.gov.au/myTax23Busreconciliation","https://www.ato.gov.au/myTax23Busreconciliation"),"•  Income and expenses reconcilation")</f>
        <v>•  Income and expenses reconcilation</v>
      </c>
      <c r="B24" s="264"/>
      <c r="C24" s="265"/>
      <c r="D24" s="203"/>
      <c r="E24" s="96"/>
      <c r="F24" s="13"/>
      <c r="G24" s="13"/>
      <c r="H24" s="13"/>
      <c r="I24" s="13"/>
      <c r="J24" s="13"/>
      <c r="K24" s="13"/>
      <c r="L24" s="25"/>
      <c r="M24" s="25"/>
      <c r="N24" s="21"/>
      <c r="O24" s="21"/>
      <c r="P24" s="21"/>
      <c r="Q24" s="21"/>
      <c r="R24" s="21"/>
      <c r="S24" s="21"/>
      <c r="T24" s="21"/>
      <c r="U24" s="21"/>
      <c r="V24" s="21"/>
      <c r="W24" s="21"/>
      <c r="X24" s="21"/>
      <c r="Y24" s="21"/>
      <c r="Z24" s="21"/>
    </row>
    <row r="25" spans="1:26" ht="31.5" customHeight="1" thickBot="1" x14ac:dyDescent="0.3">
      <c r="A25" s="101" t="str">
        <f>'Reference Module'!B432</f>
        <v>Category &amp; Row</v>
      </c>
      <c r="B25" s="116" t="str">
        <f>'Reference Module'!B446</f>
        <v>Calculation elements</v>
      </c>
      <c r="C25" s="117" t="str">
        <f>'Reference Module'!B460</f>
        <v>Amount</v>
      </c>
      <c r="D25" s="203" t="s">
        <v>41</v>
      </c>
      <c r="E25" s="13"/>
      <c r="F25" s="13"/>
      <c r="G25" s="13"/>
      <c r="H25" s="13"/>
      <c r="I25" s="13"/>
      <c r="J25" s="13"/>
      <c r="K25" s="13"/>
      <c r="L25" s="27"/>
      <c r="M25" s="27"/>
      <c r="N25" s="21"/>
      <c r="O25" s="21"/>
      <c r="P25" s="21"/>
      <c r="Q25" s="21"/>
      <c r="R25" s="21"/>
      <c r="S25" s="21"/>
      <c r="T25" s="21"/>
      <c r="U25" s="21"/>
      <c r="V25" s="21"/>
      <c r="W25" s="21"/>
      <c r="X25" s="21"/>
      <c r="Y25" s="21"/>
      <c r="Z25" s="21"/>
    </row>
    <row r="26" spans="1:26" ht="31.5" customHeight="1" x14ac:dyDescent="0.25">
      <c r="A26" s="254" t="str">
        <f>'Reference Module'!B474</f>
        <v>Income reconciliation adjustment - manually calculated</v>
      </c>
      <c r="B26" s="255"/>
      <c r="C26" s="256"/>
      <c r="D26" s="203" t="s">
        <v>41</v>
      </c>
      <c r="E26" s="13"/>
      <c r="F26" s="13"/>
      <c r="G26" s="13"/>
      <c r="H26" s="13"/>
      <c r="I26" s="13"/>
      <c r="J26" s="13"/>
      <c r="K26" s="13"/>
      <c r="L26" s="27"/>
      <c r="M26" s="27"/>
      <c r="N26" s="21"/>
      <c r="O26" s="21"/>
      <c r="P26" s="21"/>
      <c r="Q26" s="21"/>
      <c r="R26" s="21"/>
      <c r="S26" s="21"/>
      <c r="T26" s="21"/>
      <c r="U26" s="21"/>
      <c r="V26" s="21"/>
      <c r="W26" s="21"/>
      <c r="X26" s="21"/>
      <c r="Y26" s="21"/>
      <c r="Z26" s="21"/>
    </row>
    <row r="27" spans="1:26" ht="24.75" customHeight="1" x14ac:dyDescent="0.25">
      <c r="A27" s="257" t="str">
        <f>'Reference Module'!B488</f>
        <v>Additions</v>
      </c>
      <c r="B27" s="258"/>
      <c r="C27" s="259"/>
      <c r="D27" s="203" t="s">
        <v>41</v>
      </c>
      <c r="E27" s="13"/>
      <c r="F27" s="13"/>
      <c r="G27" s="13"/>
      <c r="H27" s="13"/>
      <c r="I27" s="13"/>
      <c r="J27" s="13"/>
      <c r="K27" s="13"/>
      <c r="L27" s="27"/>
      <c r="M27" s="27"/>
      <c r="N27" s="21"/>
      <c r="O27" s="21"/>
      <c r="P27" s="21"/>
      <c r="Q27" s="21"/>
      <c r="R27" s="21"/>
      <c r="S27" s="21"/>
      <c r="T27" s="21"/>
      <c r="U27" s="21"/>
      <c r="V27" s="21"/>
      <c r="W27" s="21"/>
      <c r="X27" s="21"/>
      <c r="Y27" s="21"/>
      <c r="Z27" s="21"/>
    </row>
    <row r="28" spans="1:26" ht="31.5" customHeight="1" x14ac:dyDescent="0.25">
      <c r="A28" s="114" t="str">
        <f>'Reference Module'!B502</f>
        <v>a</v>
      </c>
      <c r="B28" s="103" t="str">
        <f>'Reference Module'!B516</f>
        <v>Assessable balancing adjustment amounts on disposal of depreciating assets</v>
      </c>
      <c r="C28" s="214"/>
      <c r="D28" s="203" t="s">
        <v>41</v>
      </c>
      <c r="E28" s="13"/>
      <c r="F28" s="13"/>
      <c r="G28" s="13"/>
      <c r="H28" s="13"/>
      <c r="I28" s="13"/>
      <c r="J28" s="13"/>
      <c r="K28" s="13"/>
      <c r="L28" s="28"/>
      <c r="M28" s="28"/>
      <c r="N28" s="21"/>
      <c r="O28" s="21"/>
      <c r="P28" s="21"/>
      <c r="Q28" s="21"/>
      <c r="R28" s="21"/>
      <c r="S28" s="21"/>
      <c r="T28" s="21"/>
      <c r="U28" s="21"/>
      <c r="V28" s="21"/>
      <c r="W28" s="21"/>
      <c r="X28" s="21"/>
      <c r="Y28" s="21"/>
      <c r="Z28" s="21"/>
    </row>
    <row r="29" spans="1:26" ht="22.5" customHeight="1" x14ac:dyDescent="0.25">
      <c r="A29" s="100" t="str">
        <f>'Reference Module'!B544</f>
        <v>b</v>
      </c>
      <c r="B29" s="97" t="str">
        <f>'Reference Module'!B558</f>
        <v>Assessable business income not included in the profit &amp; loss statement</v>
      </c>
      <c r="C29" s="214"/>
      <c r="D29" s="203" t="s">
        <v>41</v>
      </c>
      <c r="E29" s="13"/>
      <c r="F29" s="13"/>
      <c r="G29" s="13"/>
      <c r="H29" s="13"/>
      <c r="I29" s="13"/>
      <c r="J29" s="13"/>
      <c r="K29" s="13"/>
      <c r="L29" s="28"/>
      <c r="M29" s="28"/>
      <c r="N29" s="21"/>
      <c r="O29" s="21"/>
      <c r="P29" s="21"/>
      <c r="Q29" s="21"/>
      <c r="R29" s="21"/>
      <c r="S29" s="21"/>
      <c r="T29" s="21"/>
      <c r="U29" s="21"/>
      <c r="V29" s="21"/>
      <c r="W29" s="21"/>
      <c r="X29" s="21"/>
      <c r="Y29" s="21"/>
      <c r="Z29" s="21"/>
    </row>
    <row r="30" spans="1:26" ht="22.5" customHeight="1" x14ac:dyDescent="0.25">
      <c r="A30" s="100" t="str">
        <f>'Reference Module'!B586</f>
        <v>c</v>
      </c>
      <c r="B30" s="99" t="str">
        <f>'Reference Module'!B600</f>
        <v>Additions subtotal</v>
      </c>
      <c r="C30" s="105">
        <f>C28+C29</f>
        <v>0</v>
      </c>
      <c r="D30" s="203" t="s">
        <v>41</v>
      </c>
      <c r="E30" s="13"/>
      <c r="F30" s="13"/>
      <c r="G30" s="13"/>
      <c r="H30" s="13"/>
      <c r="I30" s="13"/>
      <c r="J30" s="13"/>
      <c r="K30" s="13"/>
      <c r="L30" s="28"/>
      <c r="M30" s="28"/>
      <c r="N30" s="21"/>
      <c r="O30" s="21"/>
      <c r="P30" s="23"/>
      <c r="Q30" s="21"/>
      <c r="R30" s="21"/>
      <c r="S30" s="21"/>
      <c r="T30" s="21"/>
      <c r="U30" s="21"/>
      <c r="V30" s="21"/>
      <c r="W30" s="21"/>
      <c r="X30" s="21"/>
      <c r="Y30" s="21"/>
      <c r="Z30" s="21"/>
    </row>
    <row r="31" spans="1:26" ht="24.75" customHeight="1" x14ac:dyDescent="0.25">
      <c r="A31" s="244" t="s">
        <v>189</v>
      </c>
      <c r="B31" s="245"/>
      <c r="C31" s="246"/>
      <c r="D31" s="203" t="s">
        <v>41</v>
      </c>
      <c r="E31" s="13"/>
      <c r="F31" s="13"/>
      <c r="G31" s="13"/>
      <c r="H31" s="13"/>
      <c r="I31" s="13"/>
      <c r="J31" s="13"/>
      <c r="K31" s="13"/>
      <c r="L31" s="27"/>
      <c r="M31" s="27"/>
      <c r="N31" s="21"/>
      <c r="O31" s="21"/>
      <c r="P31" s="21"/>
      <c r="Q31" s="21"/>
      <c r="R31" s="21"/>
      <c r="S31" s="21"/>
      <c r="T31" s="21"/>
      <c r="U31" s="21"/>
      <c r="V31" s="21"/>
      <c r="W31" s="21"/>
      <c r="X31" s="21"/>
      <c r="Y31" s="21"/>
      <c r="Z31" s="21"/>
    </row>
    <row r="32" spans="1:26" ht="31.5" customHeight="1" x14ac:dyDescent="0.25">
      <c r="A32" s="114" t="str">
        <f>'Reference Module'!B642</f>
        <v>d</v>
      </c>
      <c r="B32" s="103" t="str">
        <f>'Reference Module'!B656</f>
        <v>Net exempt income
(Gross exempt income less expenses relating to that exempt income)</v>
      </c>
      <c r="C32" s="98"/>
      <c r="D32" s="203" t="s">
        <v>41</v>
      </c>
      <c r="E32" s="13"/>
      <c r="F32" s="13"/>
      <c r="G32" s="13"/>
      <c r="H32" s="13"/>
      <c r="I32" s="13"/>
      <c r="J32" s="13"/>
      <c r="K32" s="13"/>
      <c r="L32" s="28"/>
      <c r="M32" s="28"/>
      <c r="N32" s="21"/>
      <c r="O32" s="21"/>
      <c r="P32" s="23"/>
      <c r="Q32" s="21"/>
      <c r="R32" s="21"/>
      <c r="S32" s="21"/>
      <c r="T32" s="21"/>
      <c r="U32" s="21"/>
      <c r="V32" s="21"/>
      <c r="W32" s="21"/>
      <c r="X32" s="21"/>
      <c r="Y32" s="21"/>
      <c r="Z32" s="21"/>
    </row>
    <row r="33" spans="1:26" ht="22.5" customHeight="1" x14ac:dyDescent="0.25">
      <c r="A33" s="100" t="str">
        <f>'Reference Module'!B684</f>
        <v>e</v>
      </c>
      <c r="B33" s="97" t="str">
        <f>'Reference Module'!B698</f>
        <v>Profit on sale of depreciating assets included in accounts</v>
      </c>
      <c r="C33" s="98"/>
      <c r="D33" s="203" t="s">
        <v>41</v>
      </c>
      <c r="E33" s="13"/>
      <c r="F33" s="13"/>
      <c r="G33" s="13"/>
      <c r="H33" s="13"/>
      <c r="I33" s="13"/>
      <c r="J33" s="13"/>
      <c r="K33" s="13"/>
      <c r="L33" s="28"/>
      <c r="M33" s="28"/>
      <c r="N33" s="21"/>
      <c r="O33" s="21"/>
      <c r="P33" s="23"/>
      <c r="Q33" s="21"/>
      <c r="R33" s="21"/>
      <c r="S33" s="21"/>
      <c r="T33" s="21"/>
      <c r="U33" s="21"/>
      <c r="V33" s="21"/>
      <c r="W33" s="21"/>
      <c r="X33" s="21"/>
      <c r="Y33" s="21"/>
      <c r="Z33" s="21"/>
    </row>
    <row r="34" spans="1:26" ht="22.5" customHeight="1" x14ac:dyDescent="0.25">
      <c r="A34" s="100" t="str">
        <f>'Reference Module'!B726</f>
        <v>f</v>
      </c>
      <c r="B34" s="97" t="str">
        <f>'Reference Module'!B740</f>
        <v>Other non-assessable income included in the profit &amp; loss statement</v>
      </c>
      <c r="C34" s="98"/>
      <c r="D34" s="203" t="s">
        <v>41</v>
      </c>
      <c r="E34" s="13"/>
      <c r="F34" s="13"/>
      <c r="G34" s="13"/>
      <c r="H34" s="13"/>
      <c r="I34" s="13"/>
      <c r="J34" s="13"/>
      <c r="K34" s="13"/>
      <c r="L34" s="28"/>
      <c r="M34" s="28"/>
      <c r="N34" s="21"/>
      <c r="O34" s="21"/>
      <c r="P34" s="23"/>
      <c r="Q34" s="21"/>
      <c r="R34" s="21"/>
      <c r="S34" s="21"/>
      <c r="T34" s="21"/>
      <c r="U34" s="21"/>
      <c r="V34" s="21"/>
      <c r="W34" s="21"/>
      <c r="X34" s="21"/>
      <c r="Y34" s="21"/>
      <c r="Z34" s="21"/>
    </row>
    <row r="35" spans="1:26" ht="22.5" customHeight="1" thickBot="1" x14ac:dyDescent="0.3">
      <c r="A35" s="100" t="str">
        <f>'Reference Module'!B768</f>
        <v>g</v>
      </c>
      <c r="B35" s="99" t="str">
        <f>'Reference Module'!B782</f>
        <v>Subtractions subtotal</v>
      </c>
      <c r="C35" s="104">
        <f>'Reference Module'!B796</f>
        <v>0</v>
      </c>
      <c r="D35" s="203" t="s">
        <v>41</v>
      </c>
      <c r="E35" s="13"/>
      <c r="F35" s="13"/>
      <c r="G35" s="13"/>
      <c r="H35" s="13"/>
      <c r="I35" s="13"/>
      <c r="J35" s="13"/>
      <c r="K35" s="13"/>
      <c r="L35" s="28"/>
      <c r="M35" s="28"/>
      <c r="N35" s="21"/>
      <c r="O35" s="21"/>
      <c r="P35" s="23"/>
      <c r="Q35" s="21"/>
      <c r="R35" s="21"/>
      <c r="S35" s="21"/>
      <c r="T35" s="21"/>
      <c r="U35" s="21"/>
      <c r="V35" s="21"/>
      <c r="W35" s="21"/>
      <c r="X35" s="21"/>
      <c r="Y35" s="21"/>
      <c r="Z35" s="21"/>
    </row>
    <row r="36" spans="1:26" ht="31.5" customHeight="1" thickBot="1" x14ac:dyDescent="0.3">
      <c r="A36" s="247" t="str">
        <f>IF($C$36&gt;99999999.99,"Result - Enter at 'Income reconciliation adjustments - manually calculated'
(Note: This value is outside the upper limit to enter into myTax)",IF($C$36&lt;-99999999.99,"Result - Enter at 'Income reconciliation adjustments - manually calculated'
(Note: This value is outside the lower limit to enter into myTax)","Result - Enter at 'Income reconciliation adjustments - manually calculated'"))</f>
        <v>Result - Enter at 'Income reconciliation adjustments - manually calculated'</v>
      </c>
      <c r="B36" s="248"/>
      <c r="C36" s="115">
        <f>'Reference Module'!B824</f>
        <v>0</v>
      </c>
      <c r="D36" s="203" t="s">
        <v>41</v>
      </c>
      <c r="E36" s="13"/>
      <c r="F36" s="13"/>
      <c r="G36" s="13"/>
      <c r="H36" s="13"/>
      <c r="I36" s="13"/>
      <c r="J36" s="13"/>
      <c r="K36" s="13"/>
      <c r="L36" s="28"/>
      <c r="M36" s="28"/>
      <c r="N36" s="21"/>
      <c r="O36" s="21"/>
      <c r="P36" s="23"/>
      <c r="Q36" s="21"/>
      <c r="R36" s="21"/>
      <c r="S36" s="21"/>
      <c r="T36" s="21"/>
      <c r="U36" s="21"/>
      <c r="V36" s="21"/>
      <c r="W36" s="21"/>
      <c r="X36" s="21"/>
      <c r="Y36" s="21"/>
      <c r="Z36" s="21"/>
    </row>
    <row r="37" spans="1:26" ht="31.5" customHeight="1" x14ac:dyDescent="0.25">
      <c r="A37" s="254" t="str">
        <f>'Reference Module'!B838</f>
        <v>Expense reconciliation adjustment - manually calculated</v>
      </c>
      <c r="B37" s="255"/>
      <c r="C37" s="256"/>
      <c r="D37" s="203" t="s">
        <v>41</v>
      </c>
      <c r="E37" s="13"/>
      <c r="F37" s="13"/>
      <c r="G37" s="13"/>
      <c r="H37" s="13"/>
      <c r="I37" s="13"/>
      <c r="J37" s="13"/>
      <c r="K37" s="13"/>
      <c r="L37" s="27"/>
      <c r="M37" s="27"/>
      <c r="N37" s="21"/>
      <c r="O37" s="21"/>
      <c r="P37" s="21"/>
      <c r="Q37" s="21"/>
      <c r="R37" s="21"/>
      <c r="S37" s="21"/>
      <c r="T37" s="21"/>
      <c r="U37" s="21"/>
      <c r="V37" s="21"/>
      <c r="W37" s="21"/>
      <c r="X37" s="21"/>
      <c r="Y37" s="21"/>
      <c r="Z37" s="21"/>
    </row>
    <row r="38" spans="1:26" ht="24.75" customHeight="1" x14ac:dyDescent="0.25">
      <c r="A38" s="269" t="str">
        <f>'Reference Module'!B852</f>
        <v>Additions</v>
      </c>
      <c r="B38" s="270"/>
      <c r="C38" s="271"/>
      <c r="D38" s="203" t="s">
        <v>41</v>
      </c>
      <c r="E38" s="13"/>
      <c r="F38" s="13"/>
      <c r="G38" s="13"/>
      <c r="H38" s="13"/>
      <c r="I38" s="13"/>
      <c r="J38" s="13"/>
      <c r="K38" s="13"/>
      <c r="L38" s="27"/>
      <c r="M38" s="27"/>
      <c r="N38" s="21"/>
      <c r="O38" s="21"/>
      <c r="P38" s="21"/>
      <c r="Q38" s="21"/>
      <c r="R38" s="21"/>
      <c r="S38" s="21"/>
      <c r="T38" s="21"/>
      <c r="U38" s="21"/>
      <c r="V38" s="21"/>
      <c r="W38" s="21"/>
      <c r="X38" s="21"/>
      <c r="Y38" s="21"/>
      <c r="Z38" s="21"/>
    </row>
    <row r="39" spans="1:26" ht="22.5" customHeight="1" x14ac:dyDescent="0.25">
      <c r="A39" s="100" t="str">
        <f>'Reference Module'!B866</f>
        <v>h</v>
      </c>
      <c r="B39" s="97" t="str">
        <f>'Reference Module'!B880</f>
        <v>Depreciation charged in accounts</v>
      </c>
      <c r="C39" s="213"/>
      <c r="D39" s="203" t="s">
        <v>41</v>
      </c>
      <c r="E39" s="13"/>
      <c r="F39" s="13"/>
      <c r="G39" s="13"/>
      <c r="H39" s="13"/>
      <c r="I39" s="13"/>
      <c r="J39" s="13"/>
      <c r="K39" s="13"/>
      <c r="L39" s="28"/>
      <c r="M39" s="28"/>
      <c r="N39" s="21"/>
      <c r="O39" s="21"/>
      <c r="P39" s="21"/>
      <c r="Q39" s="21"/>
      <c r="R39" s="21"/>
      <c r="S39" s="21"/>
      <c r="T39" s="21"/>
      <c r="U39" s="21"/>
      <c r="V39" s="21"/>
      <c r="W39" s="21"/>
      <c r="X39" s="21"/>
      <c r="Y39" s="21"/>
      <c r="Z39" s="21"/>
    </row>
    <row r="40" spans="1:26" ht="22.5" customHeight="1" x14ac:dyDescent="0.25">
      <c r="A40" s="100" t="str">
        <f>'Reference Module'!B908</f>
        <v>i</v>
      </c>
      <c r="B40" s="97" t="str">
        <f>'Reference Module'!B922</f>
        <v>Lease payments for luxury cars</v>
      </c>
      <c r="C40" s="213"/>
      <c r="D40" s="203" t="s">
        <v>41</v>
      </c>
      <c r="E40" s="13"/>
      <c r="F40" s="13"/>
      <c r="G40" s="13"/>
      <c r="H40" s="13"/>
      <c r="I40" s="13"/>
      <c r="J40" s="13"/>
      <c r="K40" s="13"/>
      <c r="L40" s="28"/>
      <c r="M40" s="28"/>
      <c r="N40" s="21"/>
      <c r="O40" s="21"/>
      <c r="P40" s="21"/>
      <c r="Q40" s="21"/>
      <c r="R40" s="21"/>
      <c r="S40" s="21"/>
      <c r="T40" s="21"/>
      <c r="U40" s="21"/>
      <c r="V40" s="21"/>
      <c r="W40" s="21"/>
      <c r="X40" s="21"/>
      <c r="Y40" s="21"/>
      <c r="Z40" s="21"/>
    </row>
    <row r="41" spans="1:26" ht="22.5" customHeight="1" x14ac:dyDescent="0.25">
      <c r="A41" s="100" t="str">
        <f>'Reference Module'!B950</f>
        <v>j</v>
      </c>
      <c r="B41" s="97" t="str">
        <f>'Reference Module'!B964</f>
        <v>Loss on sale of depreciating assets included in accounts</v>
      </c>
      <c r="C41" s="213"/>
      <c r="D41" s="203" t="s">
        <v>41</v>
      </c>
      <c r="E41" s="13"/>
      <c r="F41" s="13"/>
      <c r="G41" s="13"/>
      <c r="H41" s="13"/>
      <c r="I41" s="13"/>
      <c r="J41" s="13"/>
      <c r="K41" s="13"/>
      <c r="L41" s="28"/>
      <c r="M41" s="28"/>
      <c r="N41" s="21"/>
      <c r="O41" s="21"/>
      <c r="P41" s="21"/>
      <c r="Q41" s="21"/>
      <c r="R41" s="21"/>
      <c r="S41" s="21"/>
      <c r="T41" s="21"/>
      <c r="U41" s="21"/>
      <c r="V41" s="21"/>
      <c r="W41" s="21"/>
      <c r="X41" s="21"/>
      <c r="Y41" s="21"/>
      <c r="Z41" s="21"/>
    </row>
    <row r="42" spans="1:26" ht="22.5" customHeight="1" x14ac:dyDescent="0.25">
      <c r="A42" s="100" t="str">
        <f>'Reference Module'!B992</f>
        <v>k</v>
      </c>
      <c r="B42" s="97" t="str">
        <f>'Reference Module'!B1015</f>
        <v>Part of prepaid expenses not deductible this year</v>
      </c>
      <c r="C42" s="213"/>
      <c r="D42" s="203" t="s">
        <v>41</v>
      </c>
      <c r="E42" s="13"/>
      <c r="F42" s="13"/>
      <c r="G42" s="13"/>
      <c r="H42" s="13"/>
      <c r="I42" s="13"/>
      <c r="J42" s="13"/>
      <c r="K42" s="13"/>
      <c r="L42" s="28"/>
      <c r="M42" s="28"/>
      <c r="N42" s="21"/>
      <c r="O42" s="21"/>
      <c r="P42" s="21"/>
      <c r="Q42" s="21"/>
      <c r="R42" s="21"/>
      <c r="S42" s="21"/>
      <c r="T42" s="21"/>
      <c r="U42" s="21"/>
      <c r="V42" s="21"/>
      <c r="W42" s="21"/>
      <c r="X42" s="21"/>
      <c r="Y42" s="21"/>
      <c r="Z42" s="21"/>
    </row>
    <row r="43" spans="1:26" ht="24.75" customHeight="1" x14ac:dyDescent="0.25">
      <c r="A43" s="260" t="str">
        <f>'Reference Module'!B1037</f>
        <v>Items not allowable as deductions</v>
      </c>
      <c r="B43" s="261"/>
      <c r="C43" s="262"/>
      <c r="D43" s="203" t="s">
        <v>41</v>
      </c>
      <c r="E43" s="13"/>
      <c r="F43" s="13"/>
      <c r="G43" s="13"/>
      <c r="H43" s="13"/>
      <c r="I43" s="13"/>
      <c r="J43" s="13"/>
      <c r="K43" s="13"/>
      <c r="L43" s="27"/>
      <c r="M43" s="27"/>
      <c r="N43" s="21"/>
      <c r="O43" s="21"/>
      <c r="P43" s="21"/>
      <c r="Q43" s="21"/>
      <c r="R43" s="21"/>
      <c r="S43" s="21"/>
      <c r="T43" s="21"/>
      <c r="U43" s="21"/>
      <c r="V43" s="21"/>
      <c r="W43" s="21"/>
      <c r="X43" s="21"/>
      <c r="Y43" s="21"/>
      <c r="Z43" s="21"/>
    </row>
    <row r="44" spans="1:26" ht="22.5" customHeight="1" x14ac:dyDescent="0.25">
      <c r="A44" s="102" t="str">
        <f>'Reference Module'!B1051</f>
        <v>l</v>
      </c>
      <c r="B44" s="103" t="str">
        <f>'Reference Module'!B1065</f>
        <v>Capital expenditure</v>
      </c>
      <c r="C44" s="213"/>
      <c r="D44" s="203" t="s">
        <v>41</v>
      </c>
      <c r="E44" s="13"/>
      <c r="F44" s="13"/>
      <c r="G44" s="13"/>
      <c r="H44" s="13"/>
      <c r="I44" s="13"/>
      <c r="J44" s="13"/>
      <c r="K44" s="13"/>
      <c r="L44" s="28"/>
      <c r="M44" s="28"/>
      <c r="N44" s="21"/>
      <c r="O44" s="21"/>
      <c r="P44" s="23"/>
      <c r="Q44" s="21"/>
      <c r="R44" s="21"/>
      <c r="S44" s="21"/>
      <c r="T44" s="21"/>
      <c r="U44" s="21"/>
      <c r="V44" s="21"/>
      <c r="W44" s="21"/>
      <c r="X44" s="21"/>
      <c r="Y44" s="21"/>
      <c r="Z44" s="21"/>
    </row>
    <row r="45" spans="1:26" ht="22.5" customHeight="1" x14ac:dyDescent="0.25">
      <c r="A45" s="100" t="str">
        <f>'Reference Module'!B1093</f>
        <v>m</v>
      </c>
      <c r="B45" s="97" t="str">
        <f>'Reference Module'!B1107</f>
        <v>Additions to provisions and reserves</v>
      </c>
      <c r="C45" s="213"/>
      <c r="D45" s="203" t="s">
        <v>41</v>
      </c>
      <c r="E45" s="13"/>
      <c r="F45" s="13"/>
      <c r="G45" s="13"/>
      <c r="H45" s="13"/>
      <c r="I45" s="13"/>
      <c r="J45" s="13"/>
      <c r="K45" s="13"/>
      <c r="L45" s="28"/>
      <c r="M45" s="28"/>
      <c r="N45" s="21"/>
      <c r="O45" s="21"/>
      <c r="P45" s="23"/>
      <c r="Q45" s="21"/>
      <c r="R45" s="21"/>
      <c r="S45" s="21"/>
      <c r="T45" s="21"/>
      <c r="U45" s="21"/>
      <c r="V45" s="21"/>
      <c r="W45" s="21"/>
      <c r="X45" s="21"/>
      <c r="Y45" s="21"/>
      <c r="Z45" s="21"/>
    </row>
    <row r="46" spans="1:26" ht="22.5" customHeight="1" x14ac:dyDescent="0.25">
      <c r="A46" s="100" t="str">
        <f>'Reference Module'!B1135</f>
        <v>n</v>
      </c>
      <c r="B46" s="97" t="str">
        <f>'Reference Module'!B1149</f>
        <v>Other non-deductible items, including income tax</v>
      </c>
      <c r="C46" s="213"/>
      <c r="D46" s="203" t="s">
        <v>41</v>
      </c>
      <c r="E46" s="13"/>
      <c r="F46" s="13"/>
      <c r="G46" s="13"/>
      <c r="H46" s="13"/>
      <c r="I46" s="13"/>
      <c r="J46" s="13"/>
      <c r="K46" s="13"/>
      <c r="L46" s="28"/>
      <c r="M46" s="28"/>
      <c r="N46" s="21"/>
      <c r="O46" s="21"/>
      <c r="P46" s="23"/>
      <c r="Q46" s="21"/>
      <c r="R46" s="21"/>
      <c r="S46" s="21"/>
      <c r="T46" s="21"/>
      <c r="U46" s="21"/>
      <c r="V46" s="21"/>
      <c r="W46" s="21"/>
      <c r="X46" s="21"/>
      <c r="Y46" s="21"/>
      <c r="Z46" s="21"/>
    </row>
    <row r="47" spans="1:26" ht="22.5" customHeight="1" x14ac:dyDescent="0.25">
      <c r="A47" s="100" t="str">
        <f>'Reference Module'!B1177</f>
        <v>o</v>
      </c>
      <c r="B47" s="99" t="str">
        <f>'Reference Module'!B1191</f>
        <v>Additions + Items not allowable as deductions subtotal</v>
      </c>
      <c r="C47" s="105">
        <f>'Reference Module'!B1205</f>
        <v>0</v>
      </c>
      <c r="D47" s="203" t="s">
        <v>41</v>
      </c>
      <c r="E47" s="13"/>
      <c r="F47" s="13"/>
      <c r="G47" s="13"/>
      <c r="H47" s="13"/>
      <c r="I47" s="13"/>
      <c r="J47" s="13"/>
      <c r="K47" s="13"/>
      <c r="L47" s="28"/>
      <c r="M47" s="28"/>
      <c r="N47" s="21"/>
      <c r="O47" s="21"/>
      <c r="P47" s="23"/>
      <c r="Q47" s="21"/>
      <c r="R47" s="21"/>
      <c r="S47" s="21"/>
      <c r="T47" s="21"/>
      <c r="U47" s="21"/>
      <c r="V47" s="21"/>
      <c r="W47" s="21"/>
      <c r="X47" s="21"/>
      <c r="Y47" s="21"/>
      <c r="Z47" s="21"/>
    </row>
    <row r="48" spans="1:26" ht="24.75" customHeight="1" x14ac:dyDescent="0.25">
      <c r="A48" s="244" t="str">
        <f>'Reference Module'!B1219</f>
        <v>Subtractions</v>
      </c>
      <c r="B48" s="245"/>
      <c r="C48" s="246"/>
      <c r="D48" s="203" t="s">
        <v>41</v>
      </c>
      <c r="E48" s="13"/>
      <c r="F48" s="13"/>
      <c r="G48" s="13"/>
      <c r="H48" s="13"/>
      <c r="I48" s="13"/>
      <c r="J48" s="13"/>
      <c r="K48" s="13"/>
      <c r="L48" s="27"/>
      <c r="M48" s="27"/>
      <c r="N48" s="21"/>
      <c r="O48" s="21"/>
      <c r="P48" s="21"/>
      <c r="Q48" s="21"/>
      <c r="R48" s="21"/>
      <c r="S48" s="21"/>
      <c r="T48" s="21"/>
      <c r="U48" s="21"/>
      <c r="V48" s="21"/>
      <c r="W48" s="21"/>
      <c r="X48" s="21"/>
      <c r="Y48" s="21"/>
      <c r="Z48" s="21"/>
    </row>
    <row r="49" spans="1:26" ht="22.5" customHeight="1" x14ac:dyDescent="0.25">
      <c r="A49" s="100" t="str">
        <f>'Reference Module'!B1233</f>
        <v>p</v>
      </c>
      <c r="B49" s="97" t="str">
        <f>'Reference Module'!B1247</f>
        <v>Accrual amount deduction for lessee of luxury cars</v>
      </c>
      <c r="C49" s="213"/>
      <c r="D49" s="203" t="s">
        <v>41</v>
      </c>
      <c r="E49" s="13"/>
      <c r="F49" s="13"/>
      <c r="G49" s="13"/>
      <c r="H49" s="13"/>
      <c r="I49" s="13"/>
      <c r="J49" s="13"/>
      <c r="K49" s="13"/>
      <c r="L49" s="28"/>
      <c r="M49" s="28"/>
      <c r="N49" s="21"/>
      <c r="O49" s="21"/>
      <c r="P49" s="21"/>
      <c r="Q49" s="21"/>
      <c r="R49" s="21"/>
      <c r="S49" s="21"/>
      <c r="T49" s="21"/>
      <c r="U49" s="21"/>
      <c r="V49" s="21"/>
      <c r="W49" s="21"/>
      <c r="X49" s="21"/>
      <c r="Y49" s="21"/>
      <c r="Z49" s="21"/>
    </row>
    <row r="50" spans="1:26" ht="31.5" customHeight="1" x14ac:dyDescent="0.25">
      <c r="A50" s="114" t="str">
        <f>'Reference Module'!B1275</f>
        <v>q</v>
      </c>
      <c r="B50" s="103" t="str">
        <f>'Reference Module'!B1289</f>
        <v>Deductible balancing adjustment amounts on disposal of depreciating assets</v>
      </c>
      <c r="C50" s="213"/>
      <c r="D50" s="203" t="s">
        <v>41</v>
      </c>
      <c r="E50" s="13"/>
      <c r="F50" s="13"/>
      <c r="G50" s="13"/>
      <c r="H50" s="13"/>
      <c r="I50" s="13"/>
      <c r="J50" s="13"/>
      <c r="K50" s="13"/>
      <c r="L50" s="28"/>
      <c r="M50" s="28"/>
      <c r="N50" s="21"/>
      <c r="O50" s="21"/>
      <c r="P50" s="21"/>
      <c r="Q50" s="21"/>
      <c r="R50" s="21"/>
      <c r="S50" s="21"/>
      <c r="T50" s="21"/>
      <c r="U50" s="21"/>
      <c r="V50" s="21"/>
      <c r="W50" s="21"/>
      <c r="X50" s="21"/>
      <c r="Y50" s="21"/>
      <c r="Z50" s="21"/>
    </row>
    <row r="51" spans="1:26" ht="22.5" customHeight="1" x14ac:dyDescent="0.25">
      <c r="A51" s="100" t="str">
        <f>'Reference Module'!B1317</f>
        <v>r</v>
      </c>
      <c r="B51" s="97" t="str">
        <f>'Reference Module'!B1331</f>
        <v>Deduction for decline in value of depreciating assets</v>
      </c>
      <c r="C51" s="213"/>
      <c r="D51" s="203" t="s">
        <v>41</v>
      </c>
      <c r="E51" s="13"/>
      <c r="F51" s="13"/>
      <c r="G51" s="13"/>
      <c r="H51" s="13"/>
      <c r="I51" s="13"/>
      <c r="J51" s="13"/>
      <c r="K51" s="13"/>
      <c r="L51" s="28"/>
      <c r="M51" s="28"/>
      <c r="N51" s="21"/>
      <c r="O51" s="21"/>
      <c r="P51" s="21"/>
      <c r="Q51" s="21"/>
      <c r="R51" s="21"/>
      <c r="S51" s="21"/>
      <c r="T51" s="21"/>
      <c r="U51" s="21"/>
      <c r="V51" s="21"/>
      <c r="W51" s="21"/>
      <c r="X51" s="21"/>
      <c r="Y51" s="21"/>
      <c r="Z51" s="21"/>
    </row>
    <row r="52" spans="1:26" ht="32.25" customHeight="1" x14ac:dyDescent="0.25">
      <c r="A52" s="100" t="str">
        <f>'Reference Module'!B1359</f>
        <v>s</v>
      </c>
      <c r="B52" s="103" t="str">
        <f>'Reference Module'!B1381</f>
        <v>Part of prepaid expenses deductible this year but not included elsewhere</v>
      </c>
      <c r="C52" s="213"/>
      <c r="D52" s="203" t="s">
        <v>41</v>
      </c>
      <c r="E52" s="13"/>
      <c r="F52" s="13"/>
      <c r="G52" s="13"/>
      <c r="H52" s="13"/>
      <c r="I52" s="13"/>
      <c r="J52" s="13"/>
      <c r="K52" s="13"/>
      <c r="L52" s="28"/>
      <c r="M52" s="28"/>
      <c r="N52" s="21"/>
      <c r="O52" s="21"/>
      <c r="P52" s="21"/>
      <c r="Q52" s="21"/>
      <c r="R52" s="21"/>
      <c r="S52" s="21"/>
      <c r="T52" s="21"/>
      <c r="U52" s="21"/>
      <c r="V52" s="21"/>
      <c r="W52" s="21"/>
      <c r="X52" s="21"/>
      <c r="Y52" s="21"/>
      <c r="Z52" s="21"/>
    </row>
    <row r="53" spans="1:26" ht="22.5" customHeight="1" x14ac:dyDescent="0.25">
      <c r="A53" s="100" t="str">
        <f>'Reference Module'!B1403</f>
        <v>x</v>
      </c>
      <c r="B53" s="103" t="str">
        <f>'Reference Module'!B1417</f>
        <v xml:space="preserve">Bonus deduction for small business skills and training boost </v>
      </c>
      <c r="C53" s="213"/>
      <c r="D53" s="203"/>
      <c r="E53" s="13"/>
      <c r="F53" s="13"/>
      <c r="G53" s="13"/>
      <c r="H53" s="13"/>
      <c r="I53" s="13"/>
      <c r="J53" s="13"/>
      <c r="K53" s="13"/>
      <c r="L53" s="28"/>
      <c r="M53" s="28"/>
      <c r="N53" s="21"/>
      <c r="O53" s="21"/>
      <c r="P53" s="21"/>
      <c r="Q53" s="21"/>
      <c r="R53" s="21"/>
      <c r="S53" s="21"/>
      <c r="T53" s="21"/>
      <c r="U53" s="21"/>
      <c r="V53" s="21"/>
      <c r="W53" s="21"/>
      <c r="X53" s="21"/>
      <c r="Y53" s="21"/>
      <c r="Z53" s="21"/>
    </row>
    <row r="54" spans="1:26" ht="22.5" customHeight="1" x14ac:dyDescent="0.25">
      <c r="A54" s="100" t="str">
        <f>'Reference Module'!B1445</f>
        <v>y</v>
      </c>
      <c r="B54" s="103" t="str">
        <f>'Reference Module'!B1459</f>
        <v>Bonus deduction for small business technology investment boost</v>
      </c>
      <c r="C54" s="213"/>
      <c r="D54" s="203"/>
      <c r="E54" s="13"/>
      <c r="F54" s="13"/>
      <c r="G54" s="13"/>
      <c r="H54" s="13"/>
      <c r="I54" s="13"/>
      <c r="J54" s="13"/>
      <c r="K54" s="13"/>
      <c r="L54" s="28"/>
      <c r="M54" s="28"/>
      <c r="N54" s="21"/>
      <c r="O54" s="21"/>
      <c r="P54" s="21"/>
      <c r="Q54" s="21"/>
      <c r="R54" s="21"/>
      <c r="S54" s="21"/>
      <c r="T54" s="21"/>
      <c r="U54" s="21"/>
      <c r="V54" s="21"/>
      <c r="W54" s="21"/>
      <c r="X54" s="21"/>
      <c r="Y54" s="21"/>
      <c r="Z54" s="21"/>
    </row>
    <row r="55" spans="1:26" ht="31.5" customHeight="1" x14ac:dyDescent="0.25">
      <c r="A55" s="211" t="str">
        <f>'Reference Module'!B1487</f>
        <v>t</v>
      </c>
      <c r="B55" s="103" t="str">
        <f>'Reference Module'!B1501</f>
        <v>Other items deductible for tax purposes not included in the profit and loss statement</v>
      </c>
      <c r="C55" s="213"/>
      <c r="D55" s="203" t="s">
        <v>41</v>
      </c>
      <c r="E55" s="13"/>
      <c r="F55" s="13"/>
      <c r="G55" s="13"/>
      <c r="H55" s="13"/>
      <c r="I55" s="13"/>
      <c r="J55" s="13"/>
      <c r="K55" s="13"/>
      <c r="L55" s="28"/>
      <c r="M55" s="28"/>
      <c r="N55" s="21"/>
      <c r="O55" s="21"/>
      <c r="P55" s="23"/>
      <c r="Q55" s="21"/>
      <c r="R55" s="21"/>
      <c r="S55" s="21"/>
      <c r="T55" s="21"/>
      <c r="U55" s="21"/>
      <c r="V55" s="21"/>
      <c r="W55" s="21"/>
      <c r="X55" s="21"/>
      <c r="Y55" s="21"/>
      <c r="Z55" s="21"/>
    </row>
    <row r="56" spans="1:26" ht="22.5" customHeight="1" thickBot="1" x14ac:dyDescent="0.3">
      <c r="A56" s="100" t="str">
        <f>'Reference Module'!B1529</f>
        <v>u</v>
      </c>
      <c r="B56" s="99" t="str">
        <f>'Reference Module'!B1543</f>
        <v>Subtractions - subtotal</v>
      </c>
      <c r="C56" s="105">
        <f>C49+C50+C51+C52+C53+C54+C55</f>
        <v>0</v>
      </c>
      <c r="D56" s="203" t="s">
        <v>41</v>
      </c>
      <c r="E56" s="13"/>
      <c r="F56" s="13"/>
      <c r="G56" s="13"/>
      <c r="H56" s="13"/>
      <c r="I56" s="13"/>
      <c r="J56" s="13"/>
      <c r="K56" s="13"/>
      <c r="L56" s="28"/>
      <c r="M56" s="28"/>
      <c r="N56" s="21"/>
      <c r="O56" s="21"/>
      <c r="P56" s="23"/>
      <c r="Q56" s="21"/>
      <c r="R56" s="21"/>
      <c r="S56" s="21"/>
      <c r="T56" s="21"/>
      <c r="U56" s="21"/>
      <c r="V56" s="21"/>
      <c r="W56" s="21"/>
      <c r="X56" s="21"/>
      <c r="Y56" s="21"/>
      <c r="Z56" s="21"/>
    </row>
    <row r="57" spans="1:26" ht="31.5" customHeight="1" thickBot="1" x14ac:dyDescent="0.3">
      <c r="A57" s="247" t="str">
        <f>IF($C$57&gt;99999999.99,"Result - Enter at 'Expense reconciliation adjustments - manually calculated'
(Note: This value is outside the upper limit to enter into myTax)",IF($C$57&lt;-99999999.99,"Result - Enter at 'Expense reconciliation adjustments - manually calculated'
(Note: This value is outside the lower limit to enter into myTax)","Result - Enter at 'Expense reconciliation adjustments - manually calculated'"))</f>
        <v>Result - Enter at 'Expense reconciliation adjustments - manually calculated'</v>
      </c>
      <c r="B57" s="248"/>
      <c r="C57" s="115">
        <f>C47-C56</f>
        <v>0</v>
      </c>
      <c r="D57" s="203" t="s">
        <v>41</v>
      </c>
      <c r="E57" s="13"/>
      <c r="F57" s="13"/>
      <c r="G57" s="13"/>
      <c r="H57" s="13"/>
      <c r="I57" s="13"/>
      <c r="J57" s="13"/>
      <c r="K57" s="13"/>
      <c r="L57" s="28"/>
      <c r="M57" s="28"/>
      <c r="N57" s="21"/>
      <c r="O57" s="21"/>
      <c r="P57" s="23"/>
      <c r="Q57" s="21"/>
      <c r="R57" s="21"/>
      <c r="S57" s="21"/>
      <c r="T57" s="21"/>
      <c r="U57" s="21"/>
      <c r="V57" s="21"/>
      <c r="W57" s="21"/>
      <c r="X57" s="21"/>
      <c r="Y57" s="21"/>
      <c r="Z57" s="21"/>
    </row>
    <row r="58" spans="1:26" ht="24" customHeight="1" x14ac:dyDescent="0.25">
      <c r="A58" s="203" t="s">
        <v>161</v>
      </c>
      <c r="B58" s="203" t="s">
        <v>161</v>
      </c>
      <c r="C58" s="203" t="s">
        <v>161</v>
      </c>
      <c r="D58" s="203" t="s">
        <v>41</v>
      </c>
      <c r="E58" s="31"/>
      <c r="F58" s="21"/>
      <c r="G58" s="29"/>
      <c r="H58" s="21"/>
      <c r="I58" s="21"/>
      <c r="J58" s="21"/>
      <c r="K58" s="21"/>
      <c r="L58" s="21"/>
      <c r="M58" s="21"/>
      <c r="N58" s="21"/>
      <c r="O58" s="21"/>
      <c r="P58" s="23"/>
      <c r="Q58" s="21"/>
      <c r="R58" s="21"/>
      <c r="S58" s="21"/>
      <c r="T58" s="21"/>
      <c r="U58" s="21"/>
      <c r="V58" s="21"/>
      <c r="W58" s="21"/>
      <c r="X58" s="21"/>
      <c r="Y58" s="21"/>
      <c r="Z58" s="21"/>
    </row>
    <row r="59" spans="1:26" ht="22.5" customHeight="1" x14ac:dyDescent="0.25">
      <c r="A59" s="21"/>
      <c r="B59" s="103"/>
      <c r="C59" s="21"/>
      <c r="D59" s="21"/>
      <c r="E59" s="31"/>
      <c r="F59" s="21"/>
      <c r="G59" s="29"/>
      <c r="H59" s="21"/>
      <c r="I59" s="21"/>
      <c r="J59" s="21"/>
      <c r="K59" s="21"/>
      <c r="L59" s="21"/>
      <c r="M59" s="21"/>
      <c r="N59" s="21"/>
      <c r="O59" s="21"/>
      <c r="P59" s="23"/>
      <c r="Q59" s="21"/>
      <c r="R59" s="21"/>
      <c r="S59" s="21"/>
      <c r="T59" s="21"/>
      <c r="U59" s="21"/>
      <c r="V59" s="21"/>
      <c r="W59" s="21"/>
      <c r="X59" s="21"/>
      <c r="Y59" s="21"/>
      <c r="Z59" s="21"/>
    </row>
    <row r="60" spans="1:26" ht="22.5" customHeight="1" x14ac:dyDescent="0.25">
      <c r="A60" s="21"/>
      <c r="B60" s="103"/>
      <c r="C60" s="21"/>
      <c r="D60" s="21"/>
      <c r="E60" s="31"/>
      <c r="F60" s="21"/>
      <c r="G60" s="29"/>
      <c r="H60" s="21"/>
      <c r="I60" s="21"/>
      <c r="J60" s="21"/>
      <c r="K60" s="21"/>
      <c r="L60" s="21"/>
      <c r="M60" s="21"/>
      <c r="N60" s="21"/>
      <c r="O60" s="21"/>
      <c r="P60" s="23"/>
      <c r="Q60" s="21"/>
      <c r="R60" s="21"/>
      <c r="S60" s="21"/>
      <c r="T60" s="21"/>
      <c r="U60" s="21"/>
      <c r="V60" s="21"/>
      <c r="W60" s="21"/>
      <c r="X60" s="21"/>
      <c r="Y60" s="21"/>
      <c r="Z60" s="21"/>
    </row>
    <row r="61" spans="1:26" ht="101.25" customHeight="1" x14ac:dyDescent="0.25">
      <c r="A61" s="21"/>
      <c r="B61" s="21"/>
      <c r="C61" s="21"/>
      <c r="D61" s="21"/>
      <c r="E61" s="31"/>
      <c r="F61" s="21"/>
      <c r="G61" s="30"/>
      <c r="H61" s="21"/>
      <c r="I61" s="21"/>
      <c r="J61" s="21"/>
      <c r="K61" s="21"/>
      <c r="L61" s="21"/>
      <c r="M61" s="21"/>
      <c r="N61" s="21"/>
      <c r="O61" s="21"/>
      <c r="P61" s="23"/>
      <c r="Q61" s="21"/>
      <c r="R61" s="21"/>
      <c r="S61" s="21"/>
      <c r="T61" s="21"/>
      <c r="U61" s="21"/>
      <c r="V61" s="21"/>
      <c r="W61" s="21"/>
      <c r="X61" s="21"/>
      <c r="Y61" s="21"/>
      <c r="Z61" s="21"/>
    </row>
    <row r="62" spans="1:26" ht="101.25" customHeight="1" x14ac:dyDescent="0.25">
      <c r="A62" s="21"/>
      <c r="B62" s="21"/>
      <c r="C62" s="21"/>
      <c r="D62" s="21"/>
      <c r="E62" s="31"/>
      <c r="F62" s="21"/>
      <c r="G62" s="29"/>
      <c r="H62" s="21"/>
      <c r="I62" s="21"/>
      <c r="J62" s="21"/>
      <c r="K62" s="21"/>
      <c r="L62" s="21"/>
      <c r="M62" s="21"/>
      <c r="N62" s="21"/>
      <c r="O62" s="21"/>
      <c r="P62" s="23"/>
      <c r="Q62" s="21"/>
      <c r="R62" s="21"/>
      <c r="S62" s="21"/>
      <c r="T62" s="21"/>
      <c r="U62" s="21"/>
      <c r="V62" s="21"/>
      <c r="W62" s="21"/>
      <c r="X62" s="21"/>
      <c r="Y62" s="21"/>
      <c r="Z62" s="21"/>
    </row>
    <row r="63" spans="1:26" ht="207" customHeight="1" x14ac:dyDescent="0.25">
      <c r="A63" s="21"/>
      <c r="B63" s="21"/>
      <c r="C63" s="21"/>
      <c r="D63" s="21"/>
      <c r="E63" s="31"/>
      <c r="F63" s="21"/>
      <c r="G63" s="29"/>
      <c r="H63" s="21"/>
      <c r="I63" s="21"/>
      <c r="J63" s="21"/>
      <c r="K63" s="21"/>
      <c r="L63" s="21"/>
      <c r="M63" s="21"/>
      <c r="N63" s="21"/>
      <c r="O63" s="21"/>
      <c r="P63" s="23"/>
      <c r="Q63" s="21"/>
      <c r="R63" s="21"/>
      <c r="S63" s="21"/>
      <c r="T63" s="21"/>
      <c r="U63" s="21"/>
      <c r="V63" s="21"/>
      <c r="W63" s="21"/>
      <c r="X63" s="21"/>
      <c r="Y63" s="21"/>
      <c r="Z63" s="21"/>
    </row>
    <row r="64" spans="1:26" ht="22.5" customHeight="1" x14ac:dyDescent="0.25">
      <c r="A64" s="21"/>
      <c r="B64" s="21"/>
      <c r="C64" s="21"/>
      <c r="D64" s="21"/>
      <c r="E64" s="31"/>
      <c r="F64" s="21"/>
      <c r="G64" s="29"/>
      <c r="H64" s="21"/>
      <c r="I64" s="21"/>
      <c r="J64" s="21"/>
      <c r="K64" s="21"/>
      <c r="L64" s="21"/>
      <c r="M64" s="21"/>
      <c r="N64" s="21"/>
      <c r="O64" s="21"/>
      <c r="P64" s="23"/>
      <c r="Q64" s="21"/>
      <c r="R64" s="21"/>
      <c r="S64" s="21"/>
      <c r="T64" s="21"/>
      <c r="U64" s="21"/>
      <c r="V64" s="21"/>
      <c r="W64" s="21"/>
      <c r="X64" s="21"/>
      <c r="Y64" s="21"/>
      <c r="Z64" s="21"/>
    </row>
    <row r="65" spans="1:26" ht="15.75" customHeight="1" x14ac:dyDescent="0.25">
      <c r="A65" s="21"/>
      <c r="B65" s="21"/>
      <c r="C65" s="21"/>
      <c r="D65" s="21"/>
      <c r="E65" s="31"/>
      <c r="F65" s="21"/>
      <c r="G65" s="29"/>
      <c r="H65" s="21"/>
      <c r="I65" s="21"/>
      <c r="J65" s="21"/>
      <c r="K65" s="21"/>
      <c r="L65" s="21"/>
      <c r="M65" s="21"/>
      <c r="N65" s="21"/>
      <c r="O65" s="21"/>
      <c r="P65" s="23"/>
      <c r="Q65" s="21"/>
      <c r="R65" s="21"/>
      <c r="S65" s="21"/>
      <c r="T65" s="21"/>
      <c r="U65" s="21"/>
      <c r="V65" s="21"/>
      <c r="W65" s="21"/>
      <c r="X65" s="21"/>
      <c r="Y65" s="21"/>
      <c r="Z65" s="21"/>
    </row>
    <row r="66" spans="1:26" ht="15.75" customHeight="1" x14ac:dyDescent="0.25">
      <c r="A66" s="21"/>
      <c r="B66" s="21"/>
      <c r="C66" s="21"/>
      <c r="D66" s="21"/>
      <c r="E66" s="31"/>
      <c r="F66" s="21"/>
      <c r="G66" s="29"/>
      <c r="H66" s="21"/>
      <c r="I66" s="21"/>
      <c r="J66" s="21"/>
      <c r="K66" s="21"/>
      <c r="L66" s="21"/>
      <c r="M66" s="21"/>
      <c r="N66" s="21"/>
      <c r="O66" s="21"/>
      <c r="P66" s="23"/>
      <c r="Q66" s="21"/>
      <c r="R66" s="21"/>
      <c r="S66" s="21"/>
      <c r="T66" s="21"/>
      <c r="U66" s="21"/>
      <c r="V66" s="21"/>
      <c r="W66" s="21"/>
      <c r="X66" s="21"/>
      <c r="Y66" s="21"/>
      <c r="Z66" s="21"/>
    </row>
    <row r="67" spans="1:26" ht="15.75" customHeight="1" x14ac:dyDescent="0.25">
      <c r="A67" s="21"/>
      <c r="B67" s="21"/>
      <c r="C67" s="21"/>
      <c r="D67" s="21"/>
      <c r="E67" s="31"/>
      <c r="F67" s="21"/>
      <c r="G67" s="29"/>
      <c r="H67" s="21"/>
      <c r="I67" s="21"/>
      <c r="J67" s="21"/>
      <c r="K67" s="21"/>
      <c r="L67" s="21"/>
      <c r="M67" s="21"/>
      <c r="N67" s="21"/>
      <c r="O67" s="21"/>
      <c r="P67" s="23"/>
      <c r="Q67" s="21"/>
      <c r="R67" s="21"/>
      <c r="S67" s="21"/>
      <c r="T67" s="21"/>
      <c r="U67" s="21"/>
      <c r="V67" s="21"/>
      <c r="W67" s="21"/>
      <c r="X67" s="21"/>
      <c r="Y67" s="21"/>
      <c r="Z67" s="21"/>
    </row>
    <row r="68" spans="1:26" ht="26.25" customHeight="1" x14ac:dyDescent="0.25">
      <c r="A68" s="21"/>
      <c r="B68" s="21"/>
      <c r="C68" s="21"/>
      <c r="D68" s="21"/>
      <c r="E68" s="31"/>
      <c r="F68" s="21"/>
      <c r="G68" s="29"/>
      <c r="H68" s="21"/>
      <c r="I68" s="21"/>
      <c r="J68" s="21"/>
      <c r="K68" s="21"/>
      <c r="L68" s="21"/>
      <c r="M68" s="21"/>
      <c r="N68" s="21"/>
      <c r="O68" s="21"/>
      <c r="P68" s="23"/>
      <c r="Q68" s="21"/>
      <c r="R68" s="21"/>
      <c r="S68" s="21"/>
      <c r="T68" s="21"/>
      <c r="U68" s="21"/>
      <c r="V68" s="21"/>
      <c r="W68" s="21"/>
      <c r="X68" s="21"/>
      <c r="Y68" s="21"/>
      <c r="Z68" s="21"/>
    </row>
    <row r="69" spans="1:26" ht="42.75" customHeight="1" x14ac:dyDescent="0.25">
      <c r="A69" s="21"/>
      <c r="B69" s="21"/>
      <c r="C69" s="21"/>
      <c r="D69" s="21"/>
      <c r="E69" s="31"/>
      <c r="F69" s="21"/>
      <c r="G69" s="29"/>
      <c r="H69" s="21"/>
      <c r="I69" s="21"/>
      <c r="J69" s="21"/>
      <c r="K69" s="21"/>
      <c r="L69" s="21"/>
      <c r="M69" s="21"/>
      <c r="N69" s="21"/>
      <c r="O69" s="21"/>
      <c r="P69" s="23"/>
      <c r="Q69" s="21"/>
      <c r="R69" s="21"/>
      <c r="S69" s="21"/>
      <c r="T69" s="21"/>
      <c r="U69" s="21"/>
      <c r="V69" s="21"/>
      <c r="W69" s="21"/>
      <c r="X69" s="21"/>
      <c r="Y69" s="21"/>
      <c r="Z69" s="21"/>
    </row>
    <row r="70" spans="1:26" ht="15.75" customHeight="1" x14ac:dyDescent="0.25">
      <c r="A70" s="21"/>
      <c r="B70" s="21"/>
      <c r="C70" s="21"/>
      <c r="D70" s="21"/>
      <c r="E70" s="31"/>
      <c r="F70" s="21"/>
      <c r="G70" s="29"/>
      <c r="H70" s="21"/>
      <c r="I70" s="21"/>
      <c r="J70" s="21"/>
      <c r="K70" s="21"/>
      <c r="L70" s="21"/>
      <c r="M70" s="21"/>
      <c r="N70" s="21"/>
      <c r="O70" s="21"/>
      <c r="P70" s="23"/>
      <c r="Q70" s="21"/>
      <c r="R70" s="21"/>
      <c r="S70" s="21"/>
      <c r="T70" s="21"/>
      <c r="U70" s="21"/>
      <c r="V70" s="21"/>
      <c r="W70" s="21"/>
      <c r="X70" s="21"/>
      <c r="Y70" s="21"/>
      <c r="Z70" s="21"/>
    </row>
    <row r="71" spans="1:26" ht="15.75" customHeight="1" x14ac:dyDescent="0.25">
      <c r="A71" s="21"/>
      <c r="B71" s="21"/>
      <c r="C71" s="21"/>
      <c r="D71" s="21"/>
      <c r="E71" s="31"/>
      <c r="F71" s="21"/>
      <c r="G71" s="29"/>
      <c r="H71" s="21"/>
      <c r="I71" s="21"/>
      <c r="J71" s="21"/>
      <c r="K71" s="21"/>
      <c r="L71" s="21"/>
      <c r="M71" s="21"/>
      <c r="N71" s="21"/>
      <c r="O71" s="21"/>
      <c r="P71" s="23"/>
      <c r="Q71" s="21"/>
      <c r="R71" s="21"/>
      <c r="S71" s="21"/>
      <c r="T71" s="21"/>
      <c r="U71" s="21"/>
      <c r="V71" s="21"/>
      <c r="W71" s="21"/>
      <c r="X71" s="21"/>
      <c r="Y71" s="21"/>
      <c r="Z71" s="21"/>
    </row>
    <row r="72" spans="1:26" ht="15.75" customHeight="1" x14ac:dyDescent="0.25">
      <c r="A72" s="21"/>
      <c r="B72" s="21"/>
      <c r="C72" s="21"/>
      <c r="D72" s="21"/>
      <c r="E72" s="31"/>
      <c r="F72" s="21"/>
      <c r="G72" s="29"/>
      <c r="H72" s="29"/>
      <c r="I72" s="29"/>
      <c r="J72" s="28"/>
      <c r="K72" s="28"/>
      <c r="L72" s="28"/>
      <c r="M72" s="28"/>
      <c r="N72" s="21"/>
      <c r="O72" s="21"/>
      <c r="P72" s="23"/>
      <c r="Q72" s="21"/>
      <c r="R72" s="21"/>
      <c r="S72" s="21"/>
      <c r="T72" s="21"/>
      <c r="U72" s="21"/>
      <c r="V72" s="21"/>
      <c r="W72" s="21"/>
      <c r="X72" s="21"/>
      <c r="Y72" s="21"/>
      <c r="Z72" s="21"/>
    </row>
    <row r="73" spans="1:26" ht="15.75" customHeight="1" x14ac:dyDescent="0.25">
      <c r="A73" s="21"/>
      <c r="B73" s="21"/>
      <c r="C73" s="21"/>
      <c r="D73" s="21"/>
      <c r="E73" s="31"/>
      <c r="F73" s="21"/>
      <c r="G73" s="29"/>
      <c r="H73" s="29"/>
      <c r="I73" s="29"/>
      <c r="J73" s="28"/>
      <c r="K73" s="28"/>
      <c r="L73" s="28"/>
      <c r="M73" s="28"/>
      <c r="N73" s="21"/>
      <c r="O73" s="21"/>
      <c r="P73" s="23"/>
      <c r="Q73" s="21"/>
      <c r="R73" s="21"/>
      <c r="S73" s="21"/>
      <c r="T73" s="21"/>
      <c r="U73" s="21"/>
      <c r="V73" s="21"/>
      <c r="W73" s="21"/>
      <c r="X73" s="21"/>
      <c r="Y73" s="21"/>
      <c r="Z73" s="21"/>
    </row>
    <row r="74" spans="1:26" ht="15.75" customHeight="1" x14ac:dyDescent="0.25">
      <c r="A74" s="21"/>
      <c r="B74" s="21"/>
      <c r="C74" s="21"/>
      <c r="D74" s="21"/>
      <c r="E74" s="31"/>
      <c r="F74" s="21"/>
      <c r="G74" s="29"/>
      <c r="H74" s="29"/>
      <c r="I74" s="29"/>
      <c r="J74" s="28"/>
      <c r="K74" s="28"/>
      <c r="L74" s="28"/>
      <c r="M74" s="28"/>
      <c r="N74" s="21"/>
      <c r="O74" s="21"/>
      <c r="P74" s="23"/>
      <c r="Q74" s="21"/>
      <c r="R74" s="21"/>
      <c r="S74" s="21"/>
      <c r="T74" s="21"/>
      <c r="U74" s="21"/>
      <c r="V74" s="21"/>
      <c r="W74" s="21"/>
      <c r="X74" s="21"/>
      <c r="Y74" s="21"/>
      <c r="Z74" s="21"/>
    </row>
    <row r="75" spans="1:26" ht="15.75" customHeight="1" x14ac:dyDescent="0.25">
      <c r="A75" s="21"/>
      <c r="B75" s="21"/>
      <c r="C75" s="21"/>
      <c r="D75" s="21"/>
      <c r="E75" s="31"/>
      <c r="F75" s="21"/>
      <c r="G75" s="29"/>
      <c r="H75" s="29"/>
      <c r="I75" s="29"/>
      <c r="J75" s="28"/>
      <c r="K75" s="28"/>
      <c r="L75" s="28"/>
      <c r="M75" s="28"/>
      <c r="N75" s="21"/>
      <c r="O75" s="21"/>
      <c r="P75" s="23"/>
      <c r="Q75" s="21"/>
      <c r="R75" s="21"/>
      <c r="S75" s="21"/>
      <c r="T75" s="21"/>
      <c r="U75" s="21"/>
      <c r="V75" s="21"/>
      <c r="W75" s="21"/>
      <c r="X75" s="21"/>
      <c r="Y75" s="21"/>
      <c r="Z75" s="21"/>
    </row>
    <row r="76" spans="1:26" ht="15.75" customHeight="1" x14ac:dyDescent="0.25">
      <c r="A76" s="21"/>
      <c r="B76" s="21"/>
      <c r="C76" s="21"/>
      <c r="D76" s="21"/>
      <c r="G76" s="12"/>
      <c r="H76" s="12"/>
      <c r="I76" s="12"/>
      <c r="J76" s="17"/>
      <c r="K76" s="17"/>
      <c r="L76" s="17"/>
      <c r="M76" s="17"/>
      <c r="P76" s="2"/>
    </row>
    <row r="77" spans="1:26" ht="15.75" customHeight="1" x14ac:dyDescent="0.25">
      <c r="G77" s="18"/>
      <c r="H77" s="16"/>
      <c r="I77" s="16"/>
      <c r="J77" s="16"/>
      <c r="K77" s="16"/>
      <c r="L77" s="16"/>
      <c r="M77" s="16"/>
    </row>
    <row r="78" spans="1:26" ht="15.75" customHeight="1" x14ac:dyDescent="0.25">
      <c r="G78" s="18"/>
      <c r="H78" s="16"/>
      <c r="I78" s="16"/>
      <c r="J78" s="16"/>
      <c r="K78" s="16"/>
      <c r="L78" s="16"/>
      <c r="M78" s="16"/>
    </row>
    <row r="79" spans="1:26" x14ac:dyDescent="0.25">
      <c r="A79" s="15"/>
      <c r="B79" s="19"/>
      <c r="C79" s="15"/>
      <c r="D79" s="20"/>
      <c r="E79" s="20"/>
      <c r="F79" s="16"/>
      <c r="G79" s="16"/>
      <c r="H79" s="16"/>
      <c r="I79" s="16"/>
      <c r="J79" s="16"/>
      <c r="K79" s="16"/>
      <c r="L79" s="16"/>
      <c r="M79" s="16"/>
    </row>
    <row r="80" spans="1:26" x14ac:dyDescent="0.25">
      <c r="G80" s="3"/>
      <c r="H80" s="3"/>
      <c r="I80" s="3"/>
      <c r="J80" s="3"/>
      <c r="K80" s="3"/>
      <c r="L80" s="3"/>
      <c r="M80" s="3"/>
    </row>
    <row r="81" spans="1:13" x14ac:dyDescent="0.25">
      <c r="G81" s="7"/>
      <c r="H81" s="7"/>
      <c r="I81" s="7"/>
      <c r="J81" s="7"/>
      <c r="K81" s="7"/>
      <c r="L81" s="7"/>
      <c r="M81" s="7"/>
    </row>
    <row r="82" spans="1:13" x14ac:dyDescent="0.25">
      <c r="G82" s="4"/>
      <c r="H82" s="4"/>
      <c r="I82" s="4"/>
      <c r="J82" s="4"/>
      <c r="K82" s="4"/>
      <c r="L82" s="4"/>
      <c r="M82" s="4"/>
    </row>
    <row r="83" spans="1:13" x14ac:dyDescent="0.25">
      <c r="G83" s="6"/>
      <c r="H83" s="4"/>
      <c r="I83" s="4"/>
      <c r="J83" s="4"/>
      <c r="K83" s="4"/>
      <c r="L83" s="4"/>
      <c r="M83" s="4"/>
    </row>
    <row r="84" spans="1:13" x14ac:dyDescent="0.25">
      <c r="G84" s="4"/>
      <c r="H84" s="4"/>
      <c r="I84" s="4"/>
      <c r="J84" s="4"/>
      <c r="K84" s="4"/>
      <c r="L84" s="4"/>
      <c r="M84" s="4"/>
    </row>
    <row r="85" spans="1:13" x14ac:dyDescent="0.25">
      <c r="G85" s="4"/>
      <c r="H85" s="6"/>
      <c r="I85" s="6"/>
      <c r="J85" s="4"/>
      <c r="K85" s="4"/>
      <c r="L85" s="4"/>
      <c r="M85" s="4"/>
    </row>
    <row r="86" spans="1:13" x14ac:dyDescent="0.25">
      <c r="G86" s="4"/>
      <c r="H86" s="6"/>
      <c r="I86" s="6"/>
      <c r="J86" s="4"/>
      <c r="K86" s="4"/>
      <c r="L86" s="4"/>
      <c r="M86" s="4"/>
    </row>
    <row r="87" spans="1:13" x14ac:dyDescent="0.25">
      <c r="G87" s="8"/>
      <c r="H87" s="8"/>
      <c r="I87" s="8"/>
      <c r="J87" s="8"/>
      <c r="K87" s="8"/>
      <c r="L87" s="8"/>
      <c r="M87" s="8"/>
    </row>
    <row r="88" spans="1:13" x14ac:dyDescent="0.25">
      <c r="G88" s="9"/>
      <c r="H88" s="9"/>
      <c r="I88" s="8"/>
      <c r="J88" s="10"/>
      <c r="K88" s="10"/>
      <c r="L88" s="10"/>
      <c r="M88" s="10"/>
    </row>
    <row r="89" spans="1:13" x14ac:dyDescent="0.25">
      <c r="G89" s="9"/>
      <c r="H89" s="9"/>
      <c r="I89" s="8"/>
      <c r="J89" s="10"/>
      <c r="K89" s="10"/>
      <c r="L89" s="10"/>
      <c r="M89" s="10"/>
    </row>
    <row r="90" spans="1:13" ht="30" customHeight="1" x14ac:dyDescent="0.25">
      <c r="G90" s="5"/>
      <c r="H90" s="5"/>
      <c r="I90" s="11"/>
      <c r="J90" s="10"/>
      <c r="K90" s="10"/>
      <c r="L90" s="10"/>
      <c r="M90" s="10"/>
    </row>
    <row r="91" spans="1:13" x14ac:dyDescent="0.25">
      <c r="G91" s="9"/>
      <c r="H91" s="9"/>
      <c r="I91" s="8"/>
      <c r="J91" s="10"/>
      <c r="K91" s="10"/>
      <c r="L91" s="10"/>
      <c r="M91" s="10"/>
    </row>
    <row r="92" spans="1:13" x14ac:dyDescent="0.25">
      <c r="G92" s="9"/>
      <c r="H92" s="9"/>
      <c r="I92" s="8"/>
      <c r="J92" s="10"/>
      <c r="K92" s="10"/>
      <c r="L92" s="10"/>
      <c r="M92" s="10"/>
    </row>
    <row r="93" spans="1:13" x14ac:dyDescent="0.25">
      <c r="G93" s="3"/>
      <c r="H93" s="3"/>
      <c r="I93" s="3"/>
      <c r="J93" s="3"/>
      <c r="K93" s="3"/>
      <c r="L93" s="3"/>
      <c r="M93" s="3"/>
    </row>
    <row r="94" spans="1:13" x14ac:dyDescent="0.25">
      <c r="A94" s="8"/>
      <c r="B94" s="9"/>
      <c r="C94" s="9"/>
      <c r="D94" s="9"/>
      <c r="E94" s="1"/>
    </row>
    <row r="95" spans="1:13" ht="36" customHeight="1" x14ac:dyDescent="0.25">
      <c r="A95" s="3"/>
      <c r="B95" s="3"/>
      <c r="C95" s="3"/>
      <c r="D95" s="3"/>
    </row>
    <row r="96" spans="1:13" x14ac:dyDescent="0.25">
      <c r="C96" s="1"/>
      <c r="D96" s="1"/>
      <c r="E96" s="1"/>
    </row>
    <row r="97" spans="1:5" x14ac:dyDescent="0.25">
      <c r="A97" s="5"/>
    </row>
    <row r="98" spans="1:5" x14ac:dyDescent="0.25">
      <c r="C98" s="1"/>
      <c r="D98" s="1"/>
      <c r="E98" s="1"/>
    </row>
    <row r="99" spans="1:5" x14ac:dyDescent="0.25">
      <c r="E99" s="1"/>
    </row>
    <row r="100" spans="1:5" x14ac:dyDescent="0.25">
      <c r="C100" s="1"/>
      <c r="D100" s="1"/>
      <c r="E100" s="1"/>
    </row>
    <row r="101" spans="1:5" x14ac:dyDescent="0.25">
      <c r="C101" s="1"/>
      <c r="D101" s="1"/>
      <c r="E101" s="1"/>
    </row>
    <row r="102" spans="1:5" x14ac:dyDescent="0.25">
      <c r="C102" s="1"/>
      <c r="D102" s="1"/>
    </row>
    <row r="103" spans="1:5" x14ac:dyDescent="0.25">
      <c r="C103" s="1"/>
      <c r="D103" s="1"/>
    </row>
  </sheetData>
  <sheetProtection algorithmName="SHA-256" hashValue="TCIawLCKWVniZC36ZxQHHoX7pVXYarc1o2RKjDd70qw=" saltValue="GiYaDGWzlONt4vIqxwmjBw==" spinCount="100000" sheet="1" objects="1" scenarios="1"/>
  <mergeCells count="31">
    <mergeCell ref="A48:C48"/>
    <mergeCell ref="A57:B57"/>
    <mergeCell ref="A14:C14"/>
    <mergeCell ref="A17:B17"/>
    <mergeCell ref="A19:B19"/>
    <mergeCell ref="A36:B36"/>
    <mergeCell ref="A26:C26"/>
    <mergeCell ref="A27:C27"/>
    <mergeCell ref="A43:C43"/>
    <mergeCell ref="A24:C24"/>
    <mergeCell ref="A22:C22"/>
    <mergeCell ref="A31:C31"/>
    <mergeCell ref="A37:C37"/>
    <mergeCell ref="A38:C38"/>
    <mergeCell ref="A2:B2"/>
    <mergeCell ref="A12:C12"/>
    <mergeCell ref="A3:C3"/>
    <mergeCell ref="A4:C4"/>
    <mergeCell ref="A5:C5"/>
    <mergeCell ref="A6:C6"/>
    <mergeCell ref="A9:C9"/>
    <mergeCell ref="A7:C7"/>
    <mergeCell ref="A8:C8"/>
    <mergeCell ref="A10:C10"/>
    <mergeCell ref="A11:C11"/>
    <mergeCell ref="A13:C13"/>
    <mergeCell ref="A15:C15"/>
    <mergeCell ref="A23:C23"/>
    <mergeCell ref="A18:C18"/>
    <mergeCell ref="A21:C21"/>
    <mergeCell ref="A20:C20"/>
  </mergeCells>
  <conditionalFormatting sqref="C36">
    <cfRule type="expression" dxfId="246" priority="3">
      <formula>IF($C$36&lt;-99999999.99,TRUE,FALSE)</formula>
    </cfRule>
    <cfRule type="expression" dxfId="245" priority="4">
      <formula>IF($C$36&gt;99999999.99,TRUE,FALSE)</formula>
    </cfRule>
  </conditionalFormatting>
  <conditionalFormatting sqref="C57">
    <cfRule type="expression" dxfId="244" priority="1">
      <formula>IF($C$36&lt;-99999999.99,TRUE,FALSE)</formula>
    </cfRule>
    <cfRule type="expression" dxfId="243" priority="2">
      <formula>IF($C$36&gt;99999999.99,TRUE,FALSE)</formula>
    </cfRule>
  </conditionalFormatting>
  <hyperlinks>
    <hyperlink ref="A7" location="'WR Self-Ed Exp - Calculated tot'!A10" display="•  Things to know" xr:uid="{4EE308CD-0C92-4827-ABF4-D4FA3B317D67}"/>
    <hyperlink ref="A10" location="'I&amp;E Reconciliation Adjust - WS2'!A18" display="•  Enter your reconciliation adjustment information here for each category" xr:uid="{829CD3F7-FF03-4F95-92CB-0F28562094C7}"/>
    <hyperlink ref="A8" location="'I&amp;E Reconciliation Adjust - WS2'!A18" display="•  What year would you like to complete your reconciliation adjustments for?" xr:uid="{A0C48F13-1B22-41DE-ACBE-B9C85DF6B695}"/>
    <hyperlink ref="A7:C7" location="'I&amp;E Reconciliation Adjust - WS2'!A13" display="•  Things to know" xr:uid="{4BF123BE-7F59-4DF0-87BA-F773EB8F2A0E}"/>
    <hyperlink ref="A9:C9" location="'I&amp;E Reconciliation Adjust - WS2'!A20" display="•  Select primary or non-primary production" xr:uid="{0AC7AE30-0588-4DDC-A92E-84B12C13A29C}"/>
    <hyperlink ref="A10:C10" location="'I&amp;E Reconciliation Adjust - WS2'!A23" display="•  Enter your reconciliation adjustment information here" xr:uid="{C3EE7ECF-CB50-45E7-A018-90D03E85D3C6}"/>
    <hyperlink ref="A12:C12" location="'I&amp;E Reconciliation Adjust - WS2'!A54" display="•  Result − your expenses reconciliation adjustments are detailed here" xr:uid="{5F431C3C-D6EB-4A94-B1C0-15E8491A62CC}"/>
    <hyperlink ref="A11:C11" location="'I&amp;E Reconciliation Adjust - WS2'!A35" display="•  Result − your income reconciliation adjustments are detailed here" xr:uid="{A20C84A8-8213-45DE-B6AD-1FB97ABE903D}"/>
  </hyperlinks>
  <printOptions horizontalCentered="1"/>
  <pageMargins left="0.23622047244094491" right="0.23622047244094491" top="0.74803149606299213" bottom="0.74803149606299213" header="0.31496062992125984" footer="0.31496062992125984"/>
  <pageSetup paperSize="9" scale="90" orientation="portrait" horizontalDpi="300" verticalDpi="300" r:id="rId1"/>
  <rowBreaks count="1" manualBreakCount="1">
    <brk id="36" max="16383" man="1"/>
  </rowBreaks>
  <extLst>
    <ext xmlns:x14="http://schemas.microsoft.com/office/spreadsheetml/2009/9/main" uri="{CCE6A557-97BC-4b89-ADB6-D9C93CAAB3DF}">
      <x14:dataValidations xmlns:xm="http://schemas.microsoft.com/office/excel/2006/main" count="14">
        <x14:dataValidation type="decimal" allowBlank="1" showInputMessage="1" showErrorMessage="1" errorTitle="Please try again." error="Your expenses cannot be negative or greater than $50,000.00" xr:uid="{07403415-FD3A-4583-AB07-91B3EA03FD63}">
          <x14:formula1>
            <xm:f>'Reference Module'!$B$1596</xm:f>
          </x14:formula1>
          <x14:formula2>
            <xm:f>'Reference Module'!$B$1597</xm:f>
          </x14:formula2>
          <xm:sqref>C30</xm:sqref>
        </x14:dataValidation>
        <x14:dataValidation type="decimal" allowBlank="1" showInputMessage="1" showErrorMessage="1" errorTitle="Please try again." error="Cannot be negative or greater than $99,999.999.99" promptTitle="Data entry check" prompt="Only include amounts at row h if you are NOT using the simplified depreciation rules. However, exclude any pool deductions which you have included at_x000a_Depreciation expenses which relate to a continuing small business pool." xr:uid="{87700556-DA97-4115-B819-148AA85FFF49}">
          <x14:formula1>
            <xm:f>'Reference Module'!$B$1596</xm:f>
          </x14:formula1>
          <x14:formula2>
            <xm:f>'Reference Module'!$B$1597</xm:f>
          </x14:formula2>
          <xm:sqref>C39</xm:sqref>
        </x14:dataValidation>
        <x14:dataValidation type="decimal" allowBlank="1" showInputMessage="1" showErrorMessage="1" errorTitle="Please try again." error="Cannot be negative or greater than $99,999.999.99" promptTitle="Guide to depreciating assets" prompt="See 'Guide to depreciating assets' for an explanation of depreciating assets." xr:uid="{D44147ED-A489-438F-93CB-22C87C0268D3}">
          <x14:formula1>
            <xm:f>'Reference Module'!$B$1596</xm:f>
          </x14:formula1>
          <x14:formula2>
            <xm:f>'Reference Module'!$B$1597</xm:f>
          </x14:formula2>
          <xm:sqref>C51 C28 C33 C41</xm:sqref>
        </x14:dataValidation>
        <x14:dataValidation type="decimal" allowBlank="1" showInputMessage="1" showErrorMessage="1" errorTitle="Please try again." error="Cannot be negative or greater than $99,999.999.99" xr:uid="{7749507D-C591-4FB1-8C53-DF58A5B37749}">
          <x14:formula1>
            <xm:f>'Reference Module'!$B$1596</xm:f>
          </x14:formula1>
          <x14:formula2>
            <xm:f>'Reference Module'!$B$1597</xm:f>
          </x14:formula2>
          <xm:sqref>C42 C49 C40 C29 C52</xm:sqref>
        </x14:dataValidation>
        <x14:dataValidation type="list" allowBlank="1" showInputMessage="1" showErrorMessage="1" xr:uid="{5D25FD4B-B29C-4679-9607-4D0EA0913789}">
          <x14:formula1>
            <xm:f>'Reference Module'!$B$1598:$B$1599</xm:f>
          </x14:formula1>
          <xm:sqref>C17</xm:sqref>
        </x14:dataValidation>
        <x14:dataValidation type="list" allowBlank="1" showInputMessage="1" showErrorMessage="1" xr:uid="{62F59513-B6DC-4D12-B7A4-52E47673AEDF}">
          <x14:formula1>
            <xm:f>'Reference Module'!$B$1600:$B$1602</xm:f>
          </x14:formula1>
          <xm:sqref>C19</xm:sqref>
        </x14:dataValidation>
        <x14:dataValidation type="decimal" allowBlank="1" showInputMessage="1" showErrorMessage="1" errorTitle="Please try again." error="Cannot be negative or greater than $99,999.999.99" promptTitle="Do not include the following" prompt="Do not include the following in the amount at row t:      _x000a_- section 40-880 deductions_x000a_- business deductions for project pools_x000a_- deductions for landcare operations, water facilities, fencing assets and fodder storage assets._x000a_" xr:uid="{16902B48-AA1A-400E-B3CE-74515B09423A}">
          <x14:formula1>
            <xm:f>'Reference Module'!B1596</xm:f>
          </x14:formula1>
          <x14:formula2>
            <xm:f>'Reference Module'!B1597</xm:f>
          </x14:formula2>
          <xm:sqref>C55</xm:sqref>
        </x14:dataValidation>
        <x14:dataValidation type="decimal" allowBlank="1" showInputMessage="1" showErrorMessage="1" errorTitle="Please try again." error="Cannot be negative or greater than $99,999.999.99" promptTitle="Lease expense - Capital incurred" prompt="If you included capital incurred to teminate a lease or licence at Lease expenses, make a reconciliation adjustment at Expense reconciliation adjustments. Include the capital expendititure as an expense add back less the part allowed as a tax deduction. " xr:uid="{58CB40DF-AF7F-4F9E-A4E0-89989F14C0F1}">
          <x14:formula1>
            <xm:f>'Reference Module'!B1596</xm:f>
          </x14:formula1>
          <x14:formula2>
            <xm:f>'Reference Module'!B1597</xm:f>
          </x14:formula2>
          <xm:sqref>C44</xm:sqref>
        </x14:dataValidation>
        <x14:dataValidation type="decimal" allowBlank="1" showInputMessage="1" showErrorMessage="1" errorTitle="Please try again." error="Cannot be negative or greater than $99,999.999.99" xr:uid="{7FDE83AC-73DC-4C45-A8FB-CE19A72CB7C5}">
          <x14:formula1>
            <xm:f>'Reference Module'!B1596</xm:f>
          </x14:formula1>
          <x14:formula2>
            <xm:f>'Reference Module'!B1597</xm:f>
          </x14:formula2>
          <xm:sqref>C32</xm:sqref>
        </x14:dataValidation>
        <x14:dataValidation type="decimal" allowBlank="1" showInputMessage="1" showErrorMessage="1" errorTitle="Please try again." error="Cannot be negative or greater than $99,999.999.99" xr:uid="{8FDCF62B-42F5-4291-B8C3-51530C3E164A}">
          <x14:formula1>
            <xm:f>'Reference Module'!B1596</xm:f>
          </x14:formula1>
          <x14:formula2>
            <xm:f>'Reference Module'!B1597</xm:f>
          </x14:formula2>
          <xm:sqref>C34</xm:sqref>
        </x14:dataValidation>
        <x14:dataValidation type="decimal" allowBlank="1" showInputMessage="1" showErrorMessage="1" errorTitle="Please try again." error="Cannot be negative or greater than $99,999.999.99" xr:uid="{BCE9C842-C238-4E97-A2BB-7536B2768DD1}">
          <x14:formula1>
            <xm:f>'Reference Module'!B1596</xm:f>
          </x14:formula1>
          <x14:formula2>
            <xm:f>'Reference Module'!B1597</xm:f>
          </x14:formula2>
          <xm:sqref>C45</xm:sqref>
        </x14:dataValidation>
        <x14:dataValidation type="decimal" allowBlank="1" showInputMessage="1" showErrorMessage="1" errorTitle="Please try again." error="Cannot be negative or greater than $99,999.999.99" xr:uid="{1BAEA045-8E33-4469-B17C-FFC8F4E21EC9}">
          <x14:formula1>
            <xm:f>'Reference Module'!B1596</xm:f>
          </x14:formula1>
          <x14:formula2>
            <xm:f>'Reference Module'!B1597</xm:f>
          </x14:formula2>
          <xm:sqref>C46</xm:sqref>
        </x14:dataValidation>
        <x14:dataValidation type="decimal" allowBlank="1" showInputMessage="1" showErrorMessage="1" errorTitle="Please try again." error="Cannot be negative or greater than $99,999.999.99" promptTitle="Bonus deduction only" prompt="Do NOT include your ordinary deduction for expenditure on skills and training here as they are claimed at Business expenses." xr:uid="{8425F1A6-CF3D-4D51-9B5E-53C1B0CDBC2F}">
          <x14:formula1>
            <xm:f>'Reference Module'!$B$1596</xm:f>
          </x14:formula1>
          <x14:formula2>
            <xm:f>'Reference Module'!$B$1597</xm:f>
          </x14:formula2>
          <xm:sqref>C53</xm:sqref>
        </x14:dataValidation>
        <x14:dataValidation type="decimal" allowBlank="1" showInputMessage="1" showErrorMessage="1" errorTitle="Please try again." error="Cannot be negative or greater than $99,999.999.99" promptTitle="Bonus deduction only" prompt="Do NOT include your ordinary deduction for expenditure on technology investment here as they are claimed at Business expenses." xr:uid="{E4AC5E44-4E24-41BB-9B3D-5AE1BDC1DECA}">
          <x14:formula1>
            <xm:f>'Reference Module'!$B$1596</xm:f>
          </x14:formula1>
          <x14:formula2>
            <xm:f>'Reference Module'!$B$1597</xm:f>
          </x14:formula2>
          <xm:sqref>C54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ACB3C-77FC-4762-A8B2-394F1401A4B7}">
  <dimension ref="A1:F42"/>
  <sheetViews>
    <sheetView workbookViewId="0">
      <selection activeCell="E20" sqref="E20"/>
    </sheetView>
  </sheetViews>
  <sheetFormatPr defaultRowHeight="14.25" x14ac:dyDescent="0.2"/>
  <cols>
    <col min="1" max="1" width="2.5703125" style="3" customWidth="1"/>
    <col min="2" max="2" width="22.5703125" style="3" customWidth="1"/>
    <col min="3" max="5" width="20.42578125" style="3" customWidth="1"/>
    <col min="6" max="6" width="2.5703125" style="3" customWidth="1"/>
    <col min="7" max="16384" width="9.140625" style="3"/>
  </cols>
  <sheetData>
    <row r="1" spans="1:6" ht="18" x14ac:dyDescent="0.25">
      <c r="A1" s="33" t="s">
        <v>42</v>
      </c>
      <c r="B1" s="128"/>
      <c r="C1" s="128"/>
      <c r="D1" s="128"/>
      <c r="E1" s="128"/>
      <c r="F1" s="129"/>
    </row>
    <row r="2" spans="1:6" ht="14.25" customHeight="1" thickBot="1" x14ac:dyDescent="0.3">
      <c r="A2" s="34"/>
      <c r="B2" s="130"/>
      <c r="C2" s="130"/>
      <c r="D2" s="130"/>
      <c r="E2" s="130"/>
      <c r="F2" s="131"/>
    </row>
    <row r="3" spans="1:6" ht="15.75" thickBot="1" x14ac:dyDescent="0.3">
      <c r="A3" s="32" t="s">
        <v>21</v>
      </c>
      <c r="B3" s="132"/>
      <c r="C3" s="132"/>
      <c r="D3" s="132"/>
      <c r="E3" s="132"/>
      <c r="F3" s="132"/>
    </row>
    <row r="4" spans="1:6" x14ac:dyDescent="0.2">
      <c r="A4" s="35"/>
      <c r="B4" s="133" t="s">
        <v>3</v>
      </c>
      <c r="C4" s="156" t="str">
        <f>CONCATENATE("V "&amp;TEXT(MAX('Version Control and About'!B19:B25),"0.00")&amp;"")</f>
        <v>V 1.00</v>
      </c>
      <c r="D4" s="134" t="s">
        <v>4</v>
      </c>
      <c r="E4" s="135">
        <f>MAX(C18:C25)</f>
        <v>45070</v>
      </c>
      <c r="F4" s="131"/>
    </row>
    <row r="5" spans="1:6" x14ac:dyDescent="0.2">
      <c r="A5" s="35"/>
      <c r="B5" s="133" t="s">
        <v>7</v>
      </c>
      <c r="C5" s="157" t="s">
        <v>13</v>
      </c>
      <c r="D5" s="136"/>
      <c r="E5" s="136"/>
      <c r="F5" s="131"/>
    </row>
    <row r="6" spans="1:6" x14ac:dyDescent="0.2">
      <c r="A6" s="35"/>
      <c r="B6" s="136"/>
      <c r="C6" s="157" t="s">
        <v>14</v>
      </c>
      <c r="D6" s="136"/>
      <c r="E6" s="136"/>
      <c r="F6" s="131"/>
    </row>
    <row r="7" spans="1:6" x14ac:dyDescent="0.2">
      <c r="A7" s="35"/>
      <c r="B7" s="133" t="s">
        <v>5</v>
      </c>
      <c r="C7" s="136"/>
      <c r="D7" s="136"/>
      <c r="E7" s="136"/>
      <c r="F7" s="131"/>
    </row>
    <row r="8" spans="1:6" x14ac:dyDescent="0.2">
      <c r="A8" s="35"/>
      <c r="B8" s="136" t="s">
        <v>6</v>
      </c>
      <c r="C8" s="136"/>
      <c r="D8" s="136"/>
      <c r="E8" s="136"/>
      <c r="F8" s="131"/>
    </row>
    <row r="9" spans="1:6" x14ac:dyDescent="0.2">
      <c r="A9" s="35"/>
      <c r="B9" s="137" t="s">
        <v>36</v>
      </c>
      <c r="C9" s="137" t="s">
        <v>37</v>
      </c>
      <c r="D9" s="138" t="s">
        <v>35</v>
      </c>
      <c r="E9" s="137" t="s">
        <v>4</v>
      </c>
      <c r="F9" s="131"/>
    </row>
    <row r="10" spans="1:6" ht="26.25" x14ac:dyDescent="0.25">
      <c r="A10" s="35"/>
      <c r="B10" s="158" t="s">
        <v>448</v>
      </c>
      <c r="C10" s="159" t="s">
        <v>449</v>
      </c>
      <c r="D10" s="160">
        <v>0.01</v>
      </c>
      <c r="E10" s="161">
        <v>45048</v>
      </c>
      <c r="F10" s="131"/>
    </row>
    <row r="11" spans="1:6" x14ac:dyDescent="0.2">
      <c r="A11" s="35"/>
      <c r="B11" s="139"/>
      <c r="C11" s="139"/>
      <c r="D11" s="139"/>
      <c r="E11" s="139"/>
      <c r="F11" s="131"/>
    </row>
    <row r="12" spans="1:6" x14ac:dyDescent="0.2">
      <c r="A12" s="35"/>
      <c r="B12" s="136" t="s">
        <v>12</v>
      </c>
      <c r="C12" s="136"/>
      <c r="D12" s="136"/>
      <c r="E12" s="136"/>
      <c r="F12" s="131"/>
    </row>
    <row r="13" spans="1:6" ht="25.5" x14ac:dyDescent="0.2">
      <c r="A13" s="35"/>
      <c r="B13" s="137" t="s">
        <v>36</v>
      </c>
      <c r="C13" s="137" t="s">
        <v>37</v>
      </c>
      <c r="D13" s="138" t="s">
        <v>177</v>
      </c>
      <c r="E13" s="137" t="s">
        <v>4</v>
      </c>
      <c r="F13" s="131"/>
    </row>
    <row r="14" spans="1:6" ht="25.5" x14ac:dyDescent="0.2">
      <c r="A14" s="35"/>
      <c r="B14" s="162" t="s">
        <v>13</v>
      </c>
      <c r="C14" s="163" t="s">
        <v>172</v>
      </c>
      <c r="D14" s="160">
        <v>0.01</v>
      </c>
      <c r="E14" s="161">
        <v>45048</v>
      </c>
      <c r="F14" s="131"/>
    </row>
    <row r="15" spans="1:6" x14ac:dyDescent="0.2">
      <c r="A15" s="35"/>
      <c r="B15" s="136"/>
      <c r="C15" s="136"/>
      <c r="D15" s="136"/>
      <c r="E15" s="136"/>
      <c r="F15" s="131"/>
    </row>
    <row r="16" spans="1:6" x14ac:dyDescent="0.2">
      <c r="A16" s="35"/>
      <c r="B16" s="133" t="s">
        <v>8</v>
      </c>
      <c r="C16" s="136"/>
      <c r="D16" s="136"/>
      <c r="E16" s="136"/>
      <c r="F16" s="131"/>
    </row>
    <row r="17" spans="1:6" x14ac:dyDescent="0.2">
      <c r="A17" s="35"/>
      <c r="B17" s="140" t="s">
        <v>35</v>
      </c>
      <c r="C17" s="140" t="s">
        <v>9</v>
      </c>
      <c r="D17" s="140" t="s">
        <v>10</v>
      </c>
      <c r="E17" s="140" t="s">
        <v>11</v>
      </c>
      <c r="F17" s="131"/>
    </row>
    <row r="18" spans="1:6" ht="25.5" x14ac:dyDescent="0.2">
      <c r="A18" s="35"/>
      <c r="B18" s="164" t="s">
        <v>232</v>
      </c>
      <c r="C18" s="165">
        <v>45048</v>
      </c>
      <c r="D18" s="166" t="s">
        <v>34</v>
      </c>
      <c r="E18" s="166" t="s">
        <v>450</v>
      </c>
      <c r="F18" s="131"/>
    </row>
    <row r="19" spans="1:6" ht="25.5" x14ac:dyDescent="0.2">
      <c r="A19" s="35"/>
      <c r="B19" s="167">
        <v>1</v>
      </c>
      <c r="C19" s="168">
        <v>45070</v>
      </c>
      <c r="D19" s="169" t="s">
        <v>14</v>
      </c>
      <c r="E19" s="169" t="s">
        <v>451</v>
      </c>
      <c r="F19" s="131"/>
    </row>
    <row r="20" spans="1:6" x14ac:dyDescent="0.2">
      <c r="A20" s="35"/>
      <c r="B20" s="170"/>
      <c r="C20" s="165"/>
      <c r="D20" s="166"/>
      <c r="E20" s="166"/>
      <c r="F20" s="131"/>
    </row>
    <row r="21" spans="1:6" x14ac:dyDescent="0.2">
      <c r="A21" s="35"/>
      <c r="B21" s="170"/>
      <c r="C21" s="165"/>
      <c r="D21" s="166"/>
      <c r="E21" s="166"/>
      <c r="F21" s="131"/>
    </row>
    <row r="22" spans="1:6" x14ac:dyDescent="0.2">
      <c r="A22" s="35"/>
      <c r="B22" s="170"/>
      <c r="C22" s="165"/>
      <c r="D22" s="166"/>
      <c r="E22" s="166"/>
      <c r="F22" s="131"/>
    </row>
    <row r="23" spans="1:6" x14ac:dyDescent="0.2">
      <c r="A23" s="35"/>
      <c r="B23" s="170"/>
      <c r="C23" s="166"/>
      <c r="D23" s="166"/>
      <c r="E23" s="166"/>
      <c r="F23" s="131"/>
    </row>
    <row r="24" spans="1:6" x14ac:dyDescent="0.2">
      <c r="A24" s="35"/>
      <c r="B24" s="170"/>
      <c r="C24" s="166"/>
      <c r="D24" s="166"/>
      <c r="E24" s="166"/>
      <c r="F24" s="131"/>
    </row>
    <row r="25" spans="1:6" x14ac:dyDescent="0.2">
      <c r="A25" s="35"/>
      <c r="B25" s="170"/>
      <c r="C25" s="166"/>
      <c r="D25" s="166"/>
      <c r="E25" s="166"/>
      <c r="F25" s="131"/>
    </row>
    <row r="26" spans="1:6" ht="15" thickBot="1" x14ac:dyDescent="0.25">
      <c r="A26" s="35"/>
      <c r="B26" s="136"/>
      <c r="C26" s="136"/>
      <c r="D26" s="136"/>
      <c r="E26" s="136"/>
      <c r="F26" s="131"/>
    </row>
    <row r="27" spans="1:6" ht="15.75" thickBot="1" x14ac:dyDescent="0.3">
      <c r="A27" s="32" t="s">
        <v>15</v>
      </c>
      <c r="B27" s="141"/>
      <c r="C27" s="141"/>
      <c r="D27" s="141"/>
      <c r="E27" s="141"/>
      <c r="F27" s="132"/>
    </row>
    <row r="28" spans="1:6" x14ac:dyDescent="0.2">
      <c r="A28" s="35"/>
      <c r="B28" s="140" t="s">
        <v>16</v>
      </c>
      <c r="C28" s="140" t="s">
        <v>17</v>
      </c>
      <c r="D28" s="140" t="s">
        <v>18</v>
      </c>
      <c r="E28" s="140" t="s">
        <v>24</v>
      </c>
      <c r="F28" s="131"/>
    </row>
    <row r="29" spans="1:6" ht="38.25" customHeight="1" x14ac:dyDescent="0.2">
      <c r="A29" s="35"/>
      <c r="B29" s="276" t="s">
        <v>233</v>
      </c>
      <c r="C29" s="142" t="s">
        <v>1</v>
      </c>
      <c r="D29" s="143" t="s">
        <v>19</v>
      </c>
      <c r="E29" s="272" t="s">
        <v>25</v>
      </c>
      <c r="F29" s="131"/>
    </row>
    <row r="30" spans="1:6" ht="53.25" customHeight="1" x14ac:dyDescent="0.2">
      <c r="A30" s="35"/>
      <c r="B30" s="277"/>
      <c r="C30" s="144" t="s">
        <v>234</v>
      </c>
      <c r="D30" s="145" t="s">
        <v>178</v>
      </c>
      <c r="E30" s="278"/>
      <c r="F30" s="131"/>
    </row>
    <row r="31" spans="1:6" ht="38.25" customHeight="1" x14ac:dyDescent="0.2">
      <c r="A31" s="35"/>
      <c r="B31" s="277"/>
      <c r="C31" s="144" t="s">
        <v>235</v>
      </c>
      <c r="D31" s="145" t="s">
        <v>238</v>
      </c>
      <c r="E31" s="278"/>
      <c r="F31" s="131"/>
    </row>
    <row r="32" spans="1:6" ht="51" x14ac:dyDescent="0.2">
      <c r="A32" s="35"/>
      <c r="B32" s="277"/>
      <c r="C32" s="144" t="s">
        <v>228</v>
      </c>
      <c r="D32" s="145" t="s">
        <v>378</v>
      </c>
      <c r="E32" s="278"/>
      <c r="F32" s="131"/>
    </row>
    <row r="33" spans="1:6" ht="51" x14ac:dyDescent="0.2">
      <c r="A33" s="35"/>
      <c r="B33" s="277"/>
      <c r="C33" s="144" t="s">
        <v>237</v>
      </c>
      <c r="D33" s="145" t="s">
        <v>239</v>
      </c>
      <c r="E33" s="278"/>
      <c r="F33" s="131"/>
    </row>
    <row r="34" spans="1:6" ht="51" x14ac:dyDescent="0.2">
      <c r="A34" s="35"/>
      <c r="B34" s="146"/>
      <c r="C34" s="144" t="s">
        <v>236</v>
      </c>
      <c r="D34" s="145" t="s">
        <v>240</v>
      </c>
      <c r="E34" s="273"/>
      <c r="F34" s="131"/>
    </row>
    <row r="35" spans="1:6" ht="24" x14ac:dyDescent="0.2">
      <c r="A35" s="35"/>
      <c r="B35" s="274" t="s">
        <v>20</v>
      </c>
      <c r="C35" s="147" t="s">
        <v>21</v>
      </c>
      <c r="D35" s="148" t="s">
        <v>27</v>
      </c>
      <c r="E35" s="272" t="s">
        <v>26</v>
      </c>
      <c r="F35" s="131"/>
    </row>
    <row r="36" spans="1:6" ht="40.5" customHeight="1" x14ac:dyDescent="0.2">
      <c r="A36" s="35"/>
      <c r="B36" s="275"/>
      <c r="C36" s="149" t="s">
        <v>15</v>
      </c>
      <c r="D36" s="150" t="s">
        <v>28</v>
      </c>
      <c r="E36" s="273"/>
      <c r="F36" s="131"/>
    </row>
    <row r="37" spans="1:6" ht="36" x14ac:dyDescent="0.2">
      <c r="A37" s="35"/>
      <c r="B37" s="151" t="s">
        <v>23</v>
      </c>
      <c r="C37" s="152" t="s">
        <v>32</v>
      </c>
      <c r="D37" s="153" t="s">
        <v>29</v>
      </c>
      <c r="E37" s="154" t="s">
        <v>26</v>
      </c>
      <c r="F37" s="131"/>
    </row>
    <row r="38" spans="1:6" ht="24" x14ac:dyDescent="0.2">
      <c r="A38" s="35"/>
      <c r="B38" s="151" t="s">
        <v>22</v>
      </c>
      <c r="C38" s="152" t="s">
        <v>33</v>
      </c>
      <c r="D38" s="153" t="s">
        <v>30</v>
      </c>
      <c r="E38" s="155" t="s">
        <v>26</v>
      </c>
      <c r="F38" s="131"/>
    </row>
    <row r="39" spans="1:6" ht="15" thickBot="1" x14ac:dyDescent="0.25">
      <c r="A39" s="35"/>
      <c r="B39" s="171"/>
      <c r="C39" s="171"/>
      <c r="D39" s="171"/>
      <c r="E39" s="171"/>
      <c r="F39" s="131"/>
    </row>
    <row r="40" spans="1:6" ht="15.75" thickBot="1" x14ac:dyDescent="0.3">
      <c r="A40" s="32" t="s">
        <v>31</v>
      </c>
      <c r="B40" s="175"/>
      <c r="C40" s="175"/>
      <c r="D40" s="175"/>
      <c r="E40" s="175"/>
      <c r="F40" s="132"/>
    </row>
    <row r="41" spans="1:6" ht="15" x14ac:dyDescent="0.25">
      <c r="A41" s="35"/>
      <c r="B41" s="176" t="str">
        <f>HYPERLINK(IF(B17="2022-23","https://www.ato.gov.au/myTax23Busreconciliation","https://www.ato.gov.au/myTax23Busreconciliation"),"Income and expenses reconcilation")</f>
        <v>Income and expenses reconcilation</v>
      </c>
      <c r="C41" s="177"/>
      <c r="D41" s="177"/>
      <c r="E41" s="178"/>
      <c r="F41" s="131"/>
    </row>
    <row r="42" spans="1:6" ht="15" thickBot="1" x14ac:dyDescent="0.25">
      <c r="A42" s="172"/>
      <c r="B42" s="173"/>
      <c r="C42" s="173"/>
      <c r="D42" s="173"/>
      <c r="E42" s="173"/>
      <c r="F42" s="174"/>
    </row>
  </sheetData>
  <sheetProtection algorithmName="SHA-256" hashValue="vDGIuVcBgoqDsy212TkaoHO4+9hxLNc1qOKqhUmclY4=" saltValue="u4pk4qIoplXkESn99ogL2Q==" spinCount="100000" sheet="1" objects="1" scenarios="1"/>
  <mergeCells count="4">
    <mergeCell ref="E35:E36"/>
    <mergeCell ref="B35:B36"/>
    <mergeCell ref="B29:B33"/>
    <mergeCell ref="E29:E34"/>
  </mergeCells>
  <hyperlinks>
    <hyperlink ref="B29:B33" location="'I&amp;E Reconciliation Adjust - WS2'!A1" display="I&amp;E Reconcilation Adjust - WS2" xr:uid="{2BFC6103-4B37-4341-936C-9F7AF3B034E0}"/>
    <hyperlink ref="B37" location="'Reference Module'!A1" display="Reference module" xr:uid="{3AFC28C1-ADB4-409B-9EA2-9D41747EA786}"/>
    <hyperlink ref="B38" location="'Testing module'!A1" display="Testing module" xr:uid="{31ED51C9-3B50-4DA4-9D8D-6DE9EFB89468}"/>
    <hyperlink ref="C29" location="'I&amp;E Reconciliation Adjust - WS2'!A3" display="Introduction" xr:uid="{D8A84C0E-AC22-4900-A075-256F0175DAA3}"/>
    <hyperlink ref="C32" location="'I&amp;E Reconciliation Adjust - WS2'!A23" display="Enter your reconciliation adjustment information here" xr:uid="{1BD9F8AE-6BBA-4DE1-985D-B4CCE35C8C4C}"/>
    <hyperlink ref="C33" location="'I&amp;E Reconciliation Adjust - WS2'!A35" display="Result - Income reconciliation adjustments - manually calculated" xr:uid="{4A9C6C27-E5E9-4E92-A5AC-AF20FC7B2574}"/>
    <hyperlink ref="C35" location="'Version Control and About'!A3" display="Version control" xr:uid="{5D0805C5-FBD4-4EDD-84F7-C550DA897EE8}"/>
    <hyperlink ref="C36" location="'Version Control and About'!A27" display="About this workbook" xr:uid="{04A25D76-9295-494D-BF0E-195BB5842220}"/>
    <hyperlink ref="B35:B36" location="'Version Control and About'!A1" display="Version Control and About" xr:uid="{0BF3277A-BCC0-4D0B-A763-CAD9C976A39B}"/>
    <hyperlink ref="B41" r:id="rId1" location="Incomeexpensereconciliation" display="Business reconciliation items" xr:uid="{7E554E78-3A92-4057-A876-9C122E8E58A2}"/>
    <hyperlink ref="C30" location="'I&amp;E Reconciliation Adjust - WS2'!A18" display="What year would you like to complete your reconciliation adjustments for?" xr:uid="{FB70428F-67C3-4828-915F-EF98D3064528}"/>
    <hyperlink ref="C31" location="'I&amp;E Reconciliation Adjust - WS2'!A20" display="Select primary production or non-primary production." xr:uid="{5A545BAD-0BF2-4672-B46A-FFFF41C446EC}"/>
    <hyperlink ref="C34" location="'I&amp;E Reconciliation Adjust - WS2'!A54" display="Result - Expense reconciliation adjustments - manually calculated" xr:uid="{220A77D5-78A2-413B-93A9-29132C44D8D7}"/>
  </hyperlinks>
  <pageMargins left="0.7" right="0.7" top="0.75" bottom="0.75"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0661F-CB86-4F8A-B6E2-864A7F815C3B}">
  <dimension ref="A1:T1605"/>
  <sheetViews>
    <sheetView topLeftCell="A371" zoomScale="90" zoomScaleNormal="90" workbookViewId="0">
      <selection activeCell="B376" sqref="B376"/>
    </sheetView>
  </sheetViews>
  <sheetFormatPr defaultRowHeight="15" x14ac:dyDescent="0.25"/>
  <cols>
    <col min="1" max="1" width="24.7109375" customWidth="1"/>
    <col min="2" max="2" width="17.5703125" customWidth="1"/>
    <col min="3" max="3" width="17" customWidth="1"/>
    <col min="4" max="5" width="16.85546875" customWidth="1"/>
    <col min="6" max="6" width="14.28515625" customWidth="1"/>
    <col min="7" max="7" width="27.7109375" customWidth="1"/>
    <col min="8" max="8" width="13.28515625" customWidth="1"/>
    <col min="9" max="9" width="5.85546875" customWidth="1"/>
    <col min="10" max="12" width="16" customWidth="1"/>
    <col min="13" max="13" width="21.85546875" customWidth="1"/>
    <col min="14" max="20" width="16" customWidth="1"/>
  </cols>
  <sheetData>
    <row r="1" spans="1:20" ht="18.75" thickBot="1" x14ac:dyDescent="0.3">
      <c r="A1" s="33" t="s">
        <v>47</v>
      </c>
      <c r="B1" s="41"/>
      <c r="C1" s="41"/>
      <c r="D1" s="41"/>
      <c r="E1" s="41"/>
      <c r="F1" s="41"/>
      <c r="G1" s="41"/>
      <c r="H1" s="42"/>
      <c r="I1" s="3"/>
      <c r="J1" s="44" t="s">
        <v>166</v>
      </c>
      <c r="K1" s="44" t="s">
        <v>167</v>
      </c>
      <c r="L1" s="90"/>
      <c r="M1" s="44" t="s">
        <v>49</v>
      </c>
      <c r="N1" s="45"/>
      <c r="O1" s="45"/>
      <c r="P1" s="45"/>
      <c r="Q1" s="45"/>
      <c r="R1" s="45"/>
      <c r="S1" s="45"/>
      <c r="T1" s="46"/>
    </row>
    <row r="2" spans="1:20" ht="18.75" thickBot="1" x14ac:dyDescent="0.3">
      <c r="A2" s="34"/>
      <c r="B2" s="47"/>
      <c r="C2" s="47"/>
      <c r="D2" s="47"/>
      <c r="E2" s="47"/>
      <c r="F2" s="47"/>
      <c r="G2" s="47"/>
      <c r="H2" s="48"/>
      <c r="I2" s="3"/>
      <c r="J2" s="91" t="s">
        <v>48</v>
      </c>
      <c r="K2" s="43"/>
      <c r="L2" s="43"/>
      <c r="M2" s="44" t="s">
        <v>50</v>
      </c>
      <c r="N2" s="49" t="s">
        <v>51</v>
      </c>
      <c r="O2" s="49" t="s">
        <v>52</v>
      </c>
      <c r="P2" s="49" t="s">
        <v>53</v>
      </c>
      <c r="Q2" s="49" t="s">
        <v>54</v>
      </c>
      <c r="R2" s="49" t="s">
        <v>55</v>
      </c>
      <c r="S2" s="49" t="s">
        <v>56</v>
      </c>
      <c r="T2" s="50" t="s">
        <v>57</v>
      </c>
    </row>
    <row r="3" spans="1:20" ht="15.75" thickBot="1" x14ac:dyDescent="0.3">
      <c r="A3" s="108" t="s">
        <v>58</v>
      </c>
      <c r="B3" s="111" t="s">
        <v>59</v>
      </c>
      <c r="C3" s="109"/>
      <c r="D3" s="109"/>
      <c r="E3" s="109"/>
      <c r="F3" s="109"/>
      <c r="G3" s="109"/>
      <c r="H3" s="110"/>
      <c r="I3" s="3"/>
      <c r="J3" s="91" t="s">
        <v>48</v>
      </c>
      <c r="K3" s="43"/>
      <c r="L3" s="43"/>
      <c r="M3" s="52" t="s">
        <v>60</v>
      </c>
      <c r="N3" s="53" t="s">
        <v>61</v>
      </c>
      <c r="O3" s="53" t="s">
        <v>62</v>
      </c>
      <c r="P3" s="53">
        <v>11</v>
      </c>
      <c r="Q3" s="53">
        <v>22.5</v>
      </c>
      <c r="R3" s="53" t="s">
        <v>63</v>
      </c>
      <c r="S3" s="53" t="s">
        <v>64</v>
      </c>
      <c r="T3" s="54" t="s">
        <v>401</v>
      </c>
    </row>
    <row r="4" spans="1:20" x14ac:dyDescent="0.25">
      <c r="A4" s="55" t="s">
        <v>66</v>
      </c>
      <c r="B4" s="47" t="s">
        <v>67</v>
      </c>
      <c r="C4" s="47"/>
      <c r="D4" s="47"/>
      <c r="E4" s="47"/>
      <c r="F4" s="47"/>
      <c r="G4" s="47"/>
      <c r="H4" s="48"/>
      <c r="I4" s="3"/>
      <c r="J4" s="91" t="s">
        <v>48</v>
      </c>
      <c r="K4" s="43"/>
      <c r="L4" s="43"/>
      <c r="M4" s="56" t="s">
        <v>68</v>
      </c>
      <c r="N4" s="57" t="s">
        <v>61</v>
      </c>
      <c r="O4" s="57" t="s">
        <v>62</v>
      </c>
      <c r="P4" s="57">
        <v>11</v>
      </c>
      <c r="Q4" s="57" t="s">
        <v>69</v>
      </c>
      <c r="R4" s="57" t="s">
        <v>63</v>
      </c>
      <c r="S4" s="57" t="s">
        <v>70</v>
      </c>
      <c r="T4" s="58" t="s">
        <v>71</v>
      </c>
    </row>
    <row r="5" spans="1:20" ht="29.25" x14ac:dyDescent="0.25">
      <c r="A5" s="59"/>
      <c r="B5" s="60" t="str">
        <f>CONCATENATE($N$2&amp;": "&amp;VLOOKUP($B4,$M$3:$T$34,2,0))</f>
        <v>Font: Arial</v>
      </c>
      <c r="C5" s="60" t="str">
        <f>CONCATENATE($O$2&amp;": "&amp;VLOOKUP($B4,$M$3:$T$34,3,0))</f>
        <v>T-face: Normal</v>
      </c>
      <c r="D5" s="60" t="str">
        <f>CONCATENATE($P$2&amp;": "&amp;VLOOKUP($B4,$M$3:$T$34,4,0))</f>
        <v>Font size: 11</v>
      </c>
      <c r="E5" s="60" t="str">
        <f>CONCATENATE($Q$2&amp;": "&amp;VLOOKUP($B4,$M$3:$T$34,5,0))</f>
        <v>Row height: 15</v>
      </c>
      <c r="F5" s="60" t="str">
        <f>CONCATENATE($R$2&amp;": "&amp;VLOOKUP($B4,$M$3:$T$34,6,0))</f>
        <v>Text col: White</v>
      </c>
      <c r="G5" s="60" t="str">
        <f>CONCATENATE($S$2&amp;": "&amp;VLOOKUP($B4,$M$3:$T$34,7,0))</f>
        <v>BG col: White</v>
      </c>
      <c r="H5" s="61" t="str">
        <f>CONCATENATE($T$2&amp;": "&amp;VLOOKUP($B4,$M$3:$T$34,8,0))</f>
        <v>Just: Left</v>
      </c>
      <c r="I5" s="3"/>
      <c r="J5" s="91" t="s">
        <v>48</v>
      </c>
      <c r="K5" s="43"/>
      <c r="L5" s="43"/>
      <c r="M5" s="56" t="s">
        <v>408</v>
      </c>
      <c r="N5" s="57" t="s">
        <v>61</v>
      </c>
      <c r="O5" s="57" t="s">
        <v>62</v>
      </c>
      <c r="P5" s="57">
        <v>11</v>
      </c>
      <c r="Q5" s="57" t="s">
        <v>69</v>
      </c>
      <c r="R5" s="57" t="s">
        <v>63</v>
      </c>
      <c r="S5" s="57" t="s">
        <v>70</v>
      </c>
      <c r="T5" s="58" t="s">
        <v>401</v>
      </c>
    </row>
    <row r="6" spans="1:20" ht="15" customHeight="1" x14ac:dyDescent="0.25">
      <c r="A6" s="62" t="s">
        <v>73</v>
      </c>
      <c r="B6" s="47" t="s">
        <v>376</v>
      </c>
      <c r="C6" s="47"/>
      <c r="D6" s="47"/>
      <c r="E6" s="47"/>
      <c r="F6" s="47"/>
      <c r="G6" s="47"/>
      <c r="H6" s="48"/>
      <c r="I6" s="3"/>
      <c r="J6" s="91" t="s">
        <v>48</v>
      </c>
      <c r="K6" s="43"/>
      <c r="L6" s="43"/>
      <c r="M6" s="56" t="s">
        <v>407</v>
      </c>
      <c r="N6" s="57" t="s">
        <v>61</v>
      </c>
      <c r="O6" s="57" t="s">
        <v>62</v>
      </c>
      <c r="P6" s="57">
        <v>11</v>
      </c>
      <c r="Q6" s="57">
        <v>22.5</v>
      </c>
      <c r="R6" s="57" t="s">
        <v>63</v>
      </c>
      <c r="S6" s="57" t="s">
        <v>70</v>
      </c>
      <c r="T6" s="58" t="s">
        <v>401</v>
      </c>
    </row>
    <row r="7" spans="1:20" ht="29.25" customHeight="1" x14ac:dyDescent="0.25">
      <c r="A7" s="62" t="s">
        <v>74</v>
      </c>
      <c r="B7" s="47"/>
      <c r="C7" s="47"/>
      <c r="D7" s="47"/>
      <c r="E7" s="47"/>
      <c r="F7" s="47"/>
      <c r="G7" s="47"/>
      <c r="H7" s="48"/>
      <c r="I7" s="3"/>
      <c r="J7" s="91" t="s">
        <v>48</v>
      </c>
      <c r="K7" s="43"/>
      <c r="L7" s="43"/>
      <c r="M7" s="56" t="s">
        <v>72</v>
      </c>
      <c r="N7" s="57" t="s">
        <v>61</v>
      </c>
      <c r="O7" s="57" t="s">
        <v>62</v>
      </c>
      <c r="P7" s="57">
        <v>11</v>
      </c>
      <c r="Q7" s="57" t="s">
        <v>69</v>
      </c>
      <c r="R7" s="57" t="s">
        <v>63</v>
      </c>
      <c r="S7" s="57" t="s">
        <v>64</v>
      </c>
      <c r="T7" s="58" t="s">
        <v>65</v>
      </c>
    </row>
    <row r="8" spans="1:20" ht="32.25" customHeight="1" x14ac:dyDescent="0.25">
      <c r="A8" s="64" t="s">
        <v>78</v>
      </c>
      <c r="B8" s="47" t="s">
        <v>79</v>
      </c>
      <c r="C8" s="47"/>
      <c r="D8" s="47"/>
      <c r="E8" s="47"/>
      <c r="F8" s="47"/>
      <c r="G8" s="47"/>
      <c r="H8" s="48"/>
      <c r="I8" s="3"/>
      <c r="J8" s="91" t="s">
        <v>48</v>
      </c>
      <c r="K8" s="43"/>
      <c r="L8" s="43"/>
      <c r="M8" s="63" t="s">
        <v>67</v>
      </c>
      <c r="N8" s="57" t="s">
        <v>61</v>
      </c>
      <c r="O8" s="57" t="s">
        <v>62</v>
      </c>
      <c r="P8" s="57">
        <v>11</v>
      </c>
      <c r="Q8" s="57">
        <v>15</v>
      </c>
      <c r="R8" s="57" t="s">
        <v>64</v>
      </c>
      <c r="S8" s="57" t="s">
        <v>64</v>
      </c>
      <c r="T8" s="58" t="s">
        <v>65</v>
      </c>
    </row>
    <row r="9" spans="1:20" ht="28.5" customHeight="1" x14ac:dyDescent="0.25">
      <c r="A9" s="64" t="s">
        <v>66</v>
      </c>
      <c r="B9" s="279" t="s">
        <v>81</v>
      </c>
      <c r="C9" s="279"/>
      <c r="D9" s="279"/>
      <c r="E9" s="279"/>
      <c r="F9" s="279"/>
      <c r="G9" s="279"/>
      <c r="H9" s="65"/>
      <c r="I9" s="3"/>
      <c r="J9" s="91" t="s">
        <v>48</v>
      </c>
      <c r="K9" s="43"/>
      <c r="L9" s="43"/>
      <c r="M9" s="63" t="s">
        <v>75</v>
      </c>
      <c r="N9" s="57" t="s">
        <v>61</v>
      </c>
      <c r="O9" s="57" t="s">
        <v>76</v>
      </c>
      <c r="P9" s="57">
        <v>11</v>
      </c>
      <c r="Q9" s="57">
        <v>15</v>
      </c>
      <c r="R9" s="57" t="s">
        <v>77</v>
      </c>
      <c r="S9" s="57" t="s">
        <v>64</v>
      </c>
      <c r="T9" s="58" t="s">
        <v>65</v>
      </c>
    </row>
    <row r="10" spans="1:20" x14ac:dyDescent="0.25">
      <c r="A10" s="64" t="s">
        <v>84</v>
      </c>
      <c r="B10" s="47" t="s">
        <v>48</v>
      </c>
      <c r="C10" s="47"/>
      <c r="D10" s="47"/>
      <c r="E10" s="47"/>
      <c r="F10" s="47"/>
      <c r="G10" s="47"/>
      <c r="H10" s="48"/>
      <c r="I10" s="3"/>
      <c r="J10" s="91" t="s">
        <v>48</v>
      </c>
      <c r="K10" s="43"/>
      <c r="L10" s="43"/>
      <c r="M10" s="63" t="s">
        <v>80</v>
      </c>
      <c r="N10" s="57" t="s">
        <v>61</v>
      </c>
      <c r="O10" s="57" t="s">
        <v>62</v>
      </c>
      <c r="P10" s="57">
        <v>11</v>
      </c>
      <c r="Q10" s="57">
        <v>24.75</v>
      </c>
      <c r="R10" s="57" t="s">
        <v>63</v>
      </c>
      <c r="S10" s="57" t="s">
        <v>64</v>
      </c>
      <c r="T10" s="58" t="s">
        <v>65</v>
      </c>
    </row>
    <row r="11" spans="1:20" ht="29.25" x14ac:dyDescent="0.25">
      <c r="A11" s="64" t="s">
        <v>86</v>
      </c>
      <c r="B11" s="47" t="s">
        <v>48</v>
      </c>
      <c r="C11" s="47"/>
      <c r="D11" s="47"/>
      <c r="E11" s="47"/>
      <c r="F11" s="47"/>
      <c r="G11" s="47"/>
      <c r="H11" s="67"/>
      <c r="I11" s="3"/>
      <c r="J11" s="91" t="s">
        <v>48</v>
      </c>
      <c r="K11" s="43"/>
      <c r="L11" s="43"/>
      <c r="M11" s="66" t="s">
        <v>82</v>
      </c>
      <c r="N11" s="57" t="s">
        <v>61</v>
      </c>
      <c r="O11" s="57" t="s">
        <v>83</v>
      </c>
      <c r="P11" s="57">
        <v>11</v>
      </c>
      <c r="Q11" s="57">
        <v>37.5</v>
      </c>
      <c r="R11" s="57" t="s">
        <v>63</v>
      </c>
      <c r="S11" s="57" t="s">
        <v>64</v>
      </c>
      <c r="T11" s="58" t="s">
        <v>65</v>
      </c>
    </row>
    <row r="12" spans="1:20" ht="29.25" x14ac:dyDescent="0.25">
      <c r="A12" s="64" t="s">
        <v>88</v>
      </c>
      <c r="B12" s="47" t="s">
        <v>48</v>
      </c>
      <c r="C12" s="47"/>
      <c r="D12" s="47"/>
      <c r="E12" s="47"/>
      <c r="F12" s="47"/>
      <c r="G12" s="47"/>
      <c r="H12" s="67"/>
      <c r="I12" s="3"/>
      <c r="J12" s="91" t="s">
        <v>48</v>
      </c>
      <c r="K12" s="43"/>
      <c r="L12" s="43"/>
      <c r="M12" s="66" t="s">
        <v>85</v>
      </c>
      <c r="N12" s="57" t="s">
        <v>61</v>
      </c>
      <c r="O12" s="57" t="s">
        <v>83</v>
      </c>
      <c r="P12" s="57">
        <v>11</v>
      </c>
      <c r="Q12" s="57">
        <v>24.75</v>
      </c>
      <c r="R12" s="57" t="s">
        <v>63</v>
      </c>
      <c r="S12" s="57" t="s">
        <v>64</v>
      </c>
      <c r="T12" s="58" t="s">
        <v>65</v>
      </c>
    </row>
    <row r="13" spans="1:20" x14ac:dyDescent="0.25">
      <c r="A13" s="64" t="s">
        <v>90</v>
      </c>
      <c r="B13" s="47" t="s">
        <v>48</v>
      </c>
      <c r="C13" s="47"/>
      <c r="D13" s="47"/>
      <c r="E13" s="47"/>
      <c r="F13" s="47"/>
      <c r="G13" s="47"/>
      <c r="H13" s="67"/>
      <c r="I13" s="3"/>
      <c r="J13" s="91" t="s">
        <v>48</v>
      </c>
      <c r="K13" s="43"/>
      <c r="L13" s="43"/>
      <c r="M13" s="63" t="s">
        <v>87</v>
      </c>
      <c r="N13" s="57" t="s">
        <v>61</v>
      </c>
      <c r="O13" s="57" t="s">
        <v>62</v>
      </c>
      <c r="P13" s="57">
        <v>11</v>
      </c>
      <c r="Q13" s="57">
        <v>15</v>
      </c>
      <c r="R13" s="57" t="s">
        <v>63</v>
      </c>
      <c r="S13" s="57" t="s">
        <v>64</v>
      </c>
      <c r="T13" s="58" t="s">
        <v>65</v>
      </c>
    </row>
    <row r="14" spans="1:20" ht="30" x14ac:dyDescent="0.25">
      <c r="A14" s="68" t="s">
        <v>92</v>
      </c>
      <c r="B14" s="47" t="str">
        <f>IF(B4=$M$4,"Yes","No")</f>
        <v>No</v>
      </c>
      <c r="C14" s="47"/>
      <c r="D14" s="47"/>
      <c r="E14" s="47"/>
      <c r="F14" s="47"/>
      <c r="G14" s="47"/>
      <c r="H14" s="67"/>
      <c r="I14" s="3"/>
      <c r="J14" s="91" t="s">
        <v>48</v>
      </c>
      <c r="K14" s="43"/>
      <c r="L14" s="43"/>
      <c r="M14" s="56" t="s">
        <v>89</v>
      </c>
      <c r="N14" s="57" t="s">
        <v>61</v>
      </c>
      <c r="O14" s="57" t="s">
        <v>62</v>
      </c>
      <c r="P14" s="57">
        <v>11</v>
      </c>
      <c r="Q14" s="57">
        <v>31.5</v>
      </c>
      <c r="R14" s="57" t="s">
        <v>63</v>
      </c>
      <c r="S14" s="57" t="s">
        <v>64</v>
      </c>
      <c r="T14" s="58" t="s">
        <v>65</v>
      </c>
    </row>
    <row r="15" spans="1:20" s="3" customFormat="1" ht="31.5" customHeight="1" x14ac:dyDescent="0.25">
      <c r="A15" s="62" t="s">
        <v>93</v>
      </c>
      <c r="B15" s="279" t="s">
        <v>94</v>
      </c>
      <c r="C15" s="279"/>
      <c r="D15" s="279"/>
      <c r="E15" s="279"/>
      <c r="F15" s="279"/>
      <c r="G15" s="279"/>
      <c r="H15" s="48"/>
      <c r="J15" s="91" t="s">
        <v>48</v>
      </c>
      <c r="K15" s="43"/>
      <c r="L15" s="43"/>
      <c r="M15" s="56" t="s">
        <v>91</v>
      </c>
      <c r="N15" s="57" t="s">
        <v>61</v>
      </c>
      <c r="O15" s="57" t="s">
        <v>62</v>
      </c>
      <c r="P15" s="57">
        <v>11</v>
      </c>
      <c r="Q15" s="57">
        <v>49.5</v>
      </c>
      <c r="R15" s="57" t="s">
        <v>63</v>
      </c>
      <c r="S15" s="57" t="s">
        <v>64</v>
      </c>
      <c r="T15" s="58" t="s">
        <v>65</v>
      </c>
    </row>
    <row r="16" spans="1:20" s="3" customFormat="1" ht="43.5" customHeight="1" thickBot="1" x14ac:dyDescent="0.3">
      <c r="A16" s="62"/>
      <c r="B16" s="200"/>
      <c r="C16" s="200"/>
      <c r="D16" s="200"/>
      <c r="E16" s="200"/>
      <c r="F16" s="200"/>
      <c r="G16" s="200"/>
      <c r="H16" s="48"/>
      <c r="J16" s="91" t="s">
        <v>48</v>
      </c>
      <c r="K16" s="43"/>
      <c r="L16" s="43"/>
      <c r="M16" s="66" t="s">
        <v>171</v>
      </c>
      <c r="N16" s="57" t="s">
        <v>61</v>
      </c>
      <c r="O16" s="57" t="s">
        <v>62</v>
      </c>
      <c r="P16" s="57">
        <v>11</v>
      </c>
      <c r="Q16" s="57">
        <v>150</v>
      </c>
      <c r="R16" s="57" t="s">
        <v>63</v>
      </c>
      <c r="S16" s="57" t="s">
        <v>64</v>
      </c>
      <c r="T16" s="58" t="s">
        <v>65</v>
      </c>
    </row>
    <row r="17" spans="1:20" s="3" customFormat="1" ht="30" thickBot="1" x14ac:dyDescent="0.3">
      <c r="A17" s="108" t="s">
        <v>98</v>
      </c>
      <c r="B17" s="111" t="s">
        <v>162</v>
      </c>
      <c r="C17" s="109"/>
      <c r="D17" s="109"/>
      <c r="E17" s="109"/>
      <c r="F17" s="109"/>
      <c r="G17" s="109"/>
      <c r="H17" s="110"/>
      <c r="J17" s="91" t="s">
        <v>48</v>
      </c>
      <c r="K17" s="43"/>
      <c r="L17" s="43"/>
      <c r="M17" s="66" t="s">
        <v>399</v>
      </c>
      <c r="N17" s="57" t="s">
        <v>61</v>
      </c>
      <c r="O17" s="57" t="s">
        <v>62</v>
      </c>
      <c r="P17" s="57">
        <v>11</v>
      </c>
      <c r="Q17" s="57">
        <v>31.5</v>
      </c>
      <c r="R17" s="57" t="s">
        <v>63</v>
      </c>
      <c r="S17" s="57" t="s">
        <v>64</v>
      </c>
      <c r="T17" s="58" t="s">
        <v>65</v>
      </c>
    </row>
    <row r="18" spans="1:20" ht="29.25" x14ac:dyDescent="0.25">
      <c r="A18" s="62" t="s">
        <v>66</v>
      </c>
      <c r="B18" s="47" t="s">
        <v>67</v>
      </c>
      <c r="C18" s="47"/>
      <c r="D18" s="47"/>
      <c r="E18" s="47"/>
      <c r="F18" s="47"/>
      <c r="G18" s="47"/>
      <c r="H18" s="67"/>
      <c r="I18" s="3"/>
      <c r="J18" s="91" t="s">
        <v>48</v>
      </c>
      <c r="K18" s="43"/>
      <c r="L18" s="43"/>
      <c r="M18" s="66" t="s">
        <v>168</v>
      </c>
      <c r="N18" s="57" t="s">
        <v>61</v>
      </c>
      <c r="O18" s="57" t="s">
        <v>62</v>
      </c>
      <c r="P18" s="57">
        <v>11</v>
      </c>
      <c r="Q18" s="57">
        <v>48</v>
      </c>
      <c r="R18" s="57" t="s">
        <v>63</v>
      </c>
      <c r="S18" s="57" t="s">
        <v>64</v>
      </c>
      <c r="T18" s="58" t="s">
        <v>65</v>
      </c>
    </row>
    <row r="19" spans="1:20" ht="29.25" x14ac:dyDescent="0.25">
      <c r="A19" s="59"/>
      <c r="B19" s="60" t="str">
        <f>CONCATENATE($N$2&amp;": "&amp;VLOOKUP($B18,$M$3:$T$34,2,0))</f>
        <v>Font: Arial</v>
      </c>
      <c r="C19" s="60" t="str">
        <f>CONCATENATE($O$2&amp;": "&amp;VLOOKUP($B18,$M$3:$T$34,3,0))</f>
        <v>T-face: Normal</v>
      </c>
      <c r="D19" s="60" t="str">
        <f>CONCATENATE($P$2&amp;": "&amp;VLOOKUP($B18,$M$3:$T$34,4,0))</f>
        <v>Font size: 11</v>
      </c>
      <c r="E19" s="60" t="str">
        <f>CONCATENATE($Q$2&amp;": "&amp;VLOOKUP($B18,$M$3:$T$34,5,0))</f>
        <v>Row height: 15</v>
      </c>
      <c r="F19" s="60" t="str">
        <f>CONCATENATE($R$2&amp;": "&amp;VLOOKUP($B18,$M$3:$T$34,6,0))</f>
        <v>Text col: White</v>
      </c>
      <c r="G19" s="60" t="str">
        <f>CONCATENATE($S$2&amp;": "&amp;VLOOKUP($B18,$M$3:$T$34,7,0))</f>
        <v>BG col: White</v>
      </c>
      <c r="H19" s="61" t="str">
        <f>CONCATENATE($T$2&amp;": "&amp;VLOOKUP($B18,$M$3:$T$34,8,0))</f>
        <v>Just: Left</v>
      </c>
      <c r="I19" s="74"/>
      <c r="J19" s="91" t="s">
        <v>48</v>
      </c>
      <c r="K19" s="43"/>
      <c r="L19" s="43"/>
      <c r="M19" s="66" t="s">
        <v>147</v>
      </c>
      <c r="N19" s="57" t="s">
        <v>61</v>
      </c>
      <c r="O19" s="57" t="s">
        <v>62</v>
      </c>
      <c r="P19" s="57">
        <v>11</v>
      </c>
      <c r="Q19" s="57">
        <v>65.25</v>
      </c>
      <c r="R19" s="57" t="s">
        <v>63</v>
      </c>
      <c r="S19" s="57" t="s">
        <v>64</v>
      </c>
      <c r="T19" s="58" t="s">
        <v>65</v>
      </c>
    </row>
    <row r="20" spans="1:20" s="74" customFormat="1" ht="29.25" x14ac:dyDescent="0.25">
      <c r="A20" s="62" t="s">
        <v>73</v>
      </c>
      <c r="B20" s="47" t="s">
        <v>101</v>
      </c>
      <c r="C20" s="47"/>
      <c r="D20" s="47"/>
      <c r="E20" s="47"/>
      <c r="F20" s="47"/>
      <c r="G20" s="47"/>
      <c r="H20" s="67"/>
      <c r="I20" s="3"/>
      <c r="J20" s="91" t="s">
        <v>48</v>
      </c>
      <c r="K20" s="43"/>
      <c r="L20" s="43"/>
      <c r="M20" s="66" t="s">
        <v>157</v>
      </c>
      <c r="N20" s="57" t="s">
        <v>61</v>
      </c>
      <c r="O20" s="57" t="s">
        <v>62</v>
      </c>
      <c r="P20" s="57">
        <v>11</v>
      </c>
      <c r="Q20" s="57">
        <v>75</v>
      </c>
      <c r="R20" s="57" t="s">
        <v>63</v>
      </c>
      <c r="S20" s="57" t="s">
        <v>64</v>
      </c>
      <c r="T20" s="58" t="s">
        <v>65</v>
      </c>
    </row>
    <row r="21" spans="1:20" ht="29.25" x14ac:dyDescent="0.25">
      <c r="A21" s="62" t="s">
        <v>74</v>
      </c>
      <c r="B21" s="47"/>
      <c r="C21" s="47"/>
      <c r="D21" s="47"/>
      <c r="E21" s="47"/>
      <c r="F21" s="47"/>
      <c r="G21" s="47"/>
      <c r="H21" s="67"/>
      <c r="I21" s="3"/>
      <c r="J21" s="91" t="s">
        <v>48</v>
      </c>
      <c r="K21" s="43"/>
      <c r="L21" s="43"/>
      <c r="M21" s="66" t="s">
        <v>169</v>
      </c>
      <c r="N21" s="57" t="s">
        <v>61</v>
      </c>
      <c r="O21" s="57" t="s">
        <v>62</v>
      </c>
      <c r="P21" s="57">
        <v>11</v>
      </c>
      <c r="Q21" s="57">
        <v>91.5</v>
      </c>
      <c r="R21" s="57" t="s">
        <v>63</v>
      </c>
      <c r="S21" s="57" t="s">
        <v>64</v>
      </c>
      <c r="T21" s="58" t="s">
        <v>65</v>
      </c>
    </row>
    <row r="22" spans="1:20" ht="29.25" x14ac:dyDescent="0.25">
      <c r="A22" s="64" t="s">
        <v>78</v>
      </c>
      <c r="B22" s="47" t="s">
        <v>79</v>
      </c>
      <c r="C22" s="47"/>
      <c r="D22" s="47"/>
      <c r="E22" s="47"/>
      <c r="F22" s="47"/>
      <c r="G22" s="47"/>
      <c r="H22" s="67"/>
      <c r="J22" s="91" t="s">
        <v>48</v>
      </c>
      <c r="K22" s="43"/>
      <c r="L22" s="43"/>
      <c r="M22" s="66" t="s">
        <v>150</v>
      </c>
      <c r="N22" s="57" t="s">
        <v>61</v>
      </c>
      <c r="O22" s="57" t="s">
        <v>62</v>
      </c>
      <c r="P22" s="57">
        <v>11</v>
      </c>
      <c r="Q22" s="57" t="s">
        <v>69</v>
      </c>
      <c r="R22" s="57" t="s">
        <v>63</v>
      </c>
      <c r="S22" s="57" t="s">
        <v>64</v>
      </c>
      <c r="T22" s="58" t="s">
        <v>65</v>
      </c>
    </row>
    <row r="23" spans="1:20" ht="29.25" x14ac:dyDescent="0.25">
      <c r="A23" s="64" t="s">
        <v>66</v>
      </c>
      <c r="B23" s="279" t="s">
        <v>104</v>
      </c>
      <c r="C23" s="279"/>
      <c r="D23" s="279"/>
      <c r="E23" s="279"/>
      <c r="F23" s="279"/>
      <c r="G23" s="279"/>
      <c r="H23" s="67"/>
      <c r="J23" s="91" t="s">
        <v>48</v>
      </c>
      <c r="K23" s="43"/>
      <c r="L23" s="43"/>
      <c r="M23" s="66" t="s">
        <v>406</v>
      </c>
      <c r="N23" s="57" t="s">
        <v>61</v>
      </c>
      <c r="O23" s="57" t="s">
        <v>62</v>
      </c>
      <c r="P23" s="57">
        <v>11</v>
      </c>
      <c r="Q23" s="57" t="s">
        <v>69</v>
      </c>
      <c r="R23" s="57" t="s">
        <v>63</v>
      </c>
      <c r="S23" s="57" t="s">
        <v>64</v>
      </c>
      <c r="T23" s="58" t="s">
        <v>71</v>
      </c>
    </row>
    <row r="24" spans="1:20" ht="30.75" customHeight="1" x14ac:dyDescent="0.25">
      <c r="A24" s="64" t="s">
        <v>84</v>
      </c>
      <c r="B24" s="47" t="s">
        <v>48</v>
      </c>
      <c r="C24" s="47"/>
      <c r="D24" s="47"/>
      <c r="E24" s="47"/>
      <c r="F24" s="47"/>
      <c r="G24" s="47"/>
      <c r="H24" s="67"/>
      <c r="J24" s="91" t="s">
        <v>48</v>
      </c>
      <c r="K24" s="43"/>
      <c r="L24" s="43"/>
      <c r="M24" s="66" t="s">
        <v>149</v>
      </c>
      <c r="N24" s="57" t="s">
        <v>61</v>
      </c>
      <c r="O24" s="57" t="s">
        <v>62</v>
      </c>
      <c r="P24" s="57">
        <v>11</v>
      </c>
      <c r="Q24" s="57">
        <v>22.5</v>
      </c>
      <c r="R24" s="57" t="s">
        <v>63</v>
      </c>
      <c r="S24" s="57" t="s">
        <v>64</v>
      </c>
      <c r="T24" s="58" t="s">
        <v>65</v>
      </c>
    </row>
    <row r="25" spans="1:20" ht="15" customHeight="1" x14ac:dyDescent="0.25">
      <c r="A25" s="64"/>
      <c r="B25" s="201"/>
      <c r="C25" s="201"/>
      <c r="D25" s="201"/>
      <c r="E25" s="201"/>
      <c r="F25" s="201"/>
      <c r="G25" s="201"/>
      <c r="H25" s="67"/>
      <c r="J25" s="91"/>
      <c r="K25" s="43"/>
      <c r="L25" s="43"/>
      <c r="M25" s="66" t="s">
        <v>405</v>
      </c>
      <c r="N25" s="57" t="s">
        <v>61</v>
      </c>
      <c r="O25" s="57" t="s">
        <v>62</v>
      </c>
      <c r="P25" s="57">
        <v>11</v>
      </c>
      <c r="Q25" s="57">
        <v>22.5</v>
      </c>
      <c r="R25" s="57" t="s">
        <v>63</v>
      </c>
      <c r="S25" s="57" t="s">
        <v>64</v>
      </c>
      <c r="T25" s="58" t="s">
        <v>71</v>
      </c>
    </row>
    <row r="26" spans="1:20" x14ac:dyDescent="0.25">
      <c r="A26" s="64" t="s">
        <v>105</v>
      </c>
      <c r="B26" s="47" t="s">
        <v>48</v>
      </c>
      <c r="C26" s="47"/>
      <c r="D26" s="47"/>
      <c r="E26" s="47"/>
      <c r="F26" s="47"/>
      <c r="G26" s="47"/>
      <c r="H26" s="67"/>
      <c r="J26" s="91" t="s">
        <v>48</v>
      </c>
      <c r="K26" s="43"/>
      <c r="L26" s="43"/>
      <c r="M26" s="63" t="s">
        <v>95</v>
      </c>
      <c r="N26" s="57" t="s">
        <v>61</v>
      </c>
      <c r="O26" s="57" t="s">
        <v>83</v>
      </c>
      <c r="P26" s="57">
        <v>14</v>
      </c>
      <c r="Q26" s="57">
        <v>31.5</v>
      </c>
      <c r="R26" s="57" t="s">
        <v>96</v>
      </c>
      <c r="S26" s="57" t="s">
        <v>64</v>
      </c>
      <c r="T26" s="58" t="s">
        <v>65</v>
      </c>
    </row>
    <row r="27" spans="1:20" x14ac:dyDescent="0.25">
      <c r="A27" s="64" t="s">
        <v>106</v>
      </c>
      <c r="B27" s="47" t="s">
        <v>48</v>
      </c>
      <c r="C27" s="47"/>
      <c r="D27" s="47"/>
      <c r="E27" s="47"/>
      <c r="F27" s="47"/>
      <c r="G27" s="47"/>
      <c r="H27" s="67"/>
      <c r="J27" s="91" t="s">
        <v>48</v>
      </c>
      <c r="K27" s="43"/>
      <c r="L27" s="43"/>
      <c r="M27" s="63" t="s">
        <v>97</v>
      </c>
      <c r="N27" s="57" t="s">
        <v>61</v>
      </c>
      <c r="O27" s="57" t="s">
        <v>83</v>
      </c>
      <c r="P27" s="57">
        <v>14</v>
      </c>
      <c r="Q27" s="57">
        <v>40</v>
      </c>
      <c r="R27" s="57" t="s">
        <v>96</v>
      </c>
      <c r="S27" s="57" t="s">
        <v>64</v>
      </c>
      <c r="T27" s="58" t="s">
        <v>65</v>
      </c>
    </row>
    <row r="28" spans="1:20" x14ac:dyDescent="0.25">
      <c r="A28" s="64" t="s">
        <v>107</v>
      </c>
      <c r="B28" s="47" t="s">
        <v>48</v>
      </c>
      <c r="C28" s="47"/>
      <c r="D28" s="47"/>
      <c r="E28" s="47"/>
      <c r="F28" s="47"/>
      <c r="G28" s="47"/>
      <c r="H28" s="67"/>
      <c r="J28" s="91" t="s">
        <v>48</v>
      </c>
      <c r="K28" s="43"/>
      <c r="L28" s="43"/>
      <c r="M28" s="63" t="s">
        <v>403</v>
      </c>
      <c r="N28" s="57" t="s">
        <v>61</v>
      </c>
      <c r="O28" s="57" t="s">
        <v>83</v>
      </c>
      <c r="P28" s="57">
        <v>11</v>
      </c>
      <c r="Q28" s="57">
        <v>22.5</v>
      </c>
      <c r="R28" s="57" t="s">
        <v>63</v>
      </c>
      <c r="S28" s="57" t="s">
        <v>64</v>
      </c>
      <c r="T28" s="58" t="s">
        <v>401</v>
      </c>
    </row>
    <row r="29" spans="1:20" ht="30" x14ac:dyDescent="0.25">
      <c r="A29" s="68" t="s">
        <v>108</v>
      </c>
      <c r="B29" s="47" t="str">
        <f>IF(B18=$M$4,"Yes","No")</f>
        <v>No</v>
      </c>
      <c r="C29" s="47"/>
      <c r="D29" s="47"/>
      <c r="E29" s="47"/>
      <c r="F29" s="47"/>
      <c r="G29" s="47"/>
      <c r="H29" s="67"/>
      <c r="J29" s="91" t="s">
        <v>48</v>
      </c>
      <c r="K29" s="43"/>
      <c r="L29" s="43"/>
      <c r="M29" s="63" t="s">
        <v>99</v>
      </c>
      <c r="N29" s="57" t="s">
        <v>61</v>
      </c>
      <c r="O29" s="57" t="s">
        <v>83</v>
      </c>
      <c r="P29" s="57">
        <v>11</v>
      </c>
      <c r="Q29" s="57">
        <v>31.5</v>
      </c>
      <c r="R29" s="57" t="s">
        <v>63</v>
      </c>
      <c r="S29" s="57" t="s">
        <v>64</v>
      </c>
      <c r="T29" s="58" t="s">
        <v>71</v>
      </c>
    </row>
    <row r="30" spans="1:20" x14ac:dyDescent="0.25">
      <c r="A30" s="62" t="s">
        <v>93</v>
      </c>
      <c r="B30" s="279" t="s">
        <v>241</v>
      </c>
      <c r="C30" s="279"/>
      <c r="D30" s="279"/>
      <c r="E30" s="279"/>
      <c r="F30" s="279"/>
      <c r="G30" s="279"/>
      <c r="H30" s="48"/>
      <c r="I30" s="75"/>
      <c r="J30" s="91" t="s">
        <v>48</v>
      </c>
      <c r="K30" s="43"/>
      <c r="L30" s="43"/>
      <c r="M30" s="63" t="s">
        <v>398</v>
      </c>
      <c r="N30" s="57" t="s">
        <v>61</v>
      </c>
      <c r="O30" s="57" t="s">
        <v>83</v>
      </c>
      <c r="P30" s="57">
        <v>14</v>
      </c>
      <c r="Q30" s="57">
        <v>31.5</v>
      </c>
      <c r="R30" s="57" t="s">
        <v>63</v>
      </c>
      <c r="S30" s="57" t="s">
        <v>64</v>
      </c>
      <c r="T30" s="58" t="s">
        <v>71</v>
      </c>
    </row>
    <row r="31" spans="1:20" s="3" customFormat="1" ht="31.5" customHeight="1" x14ac:dyDescent="0.2">
      <c r="A31" s="70"/>
      <c r="B31" s="47"/>
      <c r="C31" s="47"/>
      <c r="D31" s="47"/>
      <c r="E31" s="47"/>
      <c r="F31" s="47"/>
      <c r="G31" s="47"/>
      <c r="H31" s="48"/>
      <c r="J31" s="91" t="s">
        <v>48</v>
      </c>
      <c r="K31" s="43"/>
      <c r="L31" s="43"/>
      <c r="M31" s="63" t="s">
        <v>404</v>
      </c>
      <c r="N31" s="57" t="s">
        <v>61</v>
      </c>
      <c r="O31" s="57" t="s">
        <v>83</v>
      </c>
      <c r="P31" s="57">
        <v>11</v>
      </c>
      <c r="Q31" s="57">
        <v>31.5</v>
      </c>
      <c r="R31" s="57" t="s">
        <v>64</v>
      </c>
      <c r="S31" s="57" t="s">
        <v>96</v>
      </c>
      <c r="T31" s="58" t="s">
        <v>401</v>
      </c>
    </row>
    <row r="32" spans="1:20" s="3" customFormat="1" thickBot="1" x14ac:dyDescent="0.25">
      <c r="A32" s="70"/>
      <c r="B32" s="47"/>
      <c r="C32" s="47"/>
      <c r="D32" s="47"/>
      <c r="E32" s="47"/>
      <c r="F32" s="47"/>
      <c r="G32" s="47"/>
      <c r="H32" s="48"/>
      <c r="J32" s="91"/>
      <c r="K32" s="43"/>
      <c r="L32" s="43"/>
      <c r="M32" s="63" t="s">
        <v>383</v>
      </c>
      <c r="N32" s="57" t="s">
        <v>61</v>
      </c>
      <c r="O32" s="57" t="s">
        <v>62</v>
      </c>
      <c r="P32" s="57">
        <v>11</v>
      </c>
      <c r="Q32" s="57" t="s">
        <v>381</v>
      </c>
      <c r="R32" s="57" t="s">
        <v>64</v>
      </c>
      <c r="S32" s="57" t="s">
        <v>96</v>
      </c>
      <c r="T32" s="58" t="s">
        <v>71</v>
      </c>
    </row>
    <row r="33" spans="1:20" s="3" customFormat="1" ht="15.75" thickBot="1" x14ac:dyDescent="0.3">
      <c r="A33" s="108" t="s">
        <v>134</v>
      </c>
      <c r="B33" s="111" t="s">
        <v>162</v>
      </c>
      <c r="C33" s="109"/>
      <c r="D33" s="109"/>
      <c r="E33" s="109"/>
      <c r="F33" s="109"/>
      <c r="G33" s="109"/>
      <c r="H33" s="110"/>
      <c r="J33" s="91" t="s">
        <v>48</v>
      </c>
      <c r="K33" s="43"/>
      <c r="L33" s="43"/>
      <c r="M33" s="63" t="s">
        <v>100</v>
      </c>
      <c r="N33" s="57" t="s">
        <v>61</v>
      </c>
      <c r="O33" s="57" t="s">
        <v>83</v>
      </c>
      <c r="P33" s="57">
        <v>14</v>
      </c>
      <c r="Q33" s="57">
        <v>31.5</v>
      </c>
      <c r="R33" s="57" t="s">
        <v>64</v>
      </c>
      <c r="S33" s="57" t="s">
        <v>96</v>
      </c>
      <c r="T33" s="58" t="s">
        <v>65</v>
      </c>
    </row>
    <row r="34" spans="1:20" s="3" customFormat="1" ht="15.75" thickBot="1" x14ac:dyDescent="0.3">
      <c r="A34" s="62" t="s">
        <v>66</v>
      </c>
      <c r="B34" s="47" t="s">
        <v>67</v>
      </c>
      <c r="C34" s="47"/>
      <c r="D34" s="47"/>
      <c r="E34" s="47"/>
      <c r="F34" s="47"/>
      <c r="G34" s="47"/>
      <c r="H34" s="67"/>
      <c r="J34" s="91" t="s">
        <v>48</v>
      </c>
      <c r="K34" s="43"/>
      <c r="L34" s="43"/>
      <c r="M34" s="71" t="s">
        <v>380</v>
      </c>
      <c r="N34" s="72" t="s">
        <v>61</v>
      </c>
      <c r="O34" s="72" t="s">
        <v>83</v>
      </c>
      <c r="P34" s="72">
        <v>14</v>
      </c>
      <c r="Q34" s="72" t="s">
        <v>381</v>
      </c>
      <c r="R34" s="72" t="s">
        <v>64</v>
      </c>
      <c r="S34" s="72" t="s">
        <v>96</v>
      </c>
      <c r="T34" s="73" t="s">
        <v>65</v>
      </c>
    </row>
    <row r="35" spans="1:20" s="76" customFormat="1" ht="30" thickBot="1" x14ac:dyDescent="0.3">
      <c r="A35" s="59"/>
      <c r="B35" s="60" t="str">
        <f>CONCATENATE($N$2&amp;": "&amp;VLOOKUP($B34,$M$3:$T$34,2,0))</f>
        <v>Font: Arial</v>
      </c>
      <c r="C35" s="60" t="str">
        <f>CONCATENATE($O$2&amp;": "&amp;VLOOKUP($B34,$M$3:$T$34,3,0))</f>
        <v>T-face: Normal</v>
      </c>
      <c r="D35" s="60" t="str">
        <f>CONCATENATE($P$2&amp;": "&amp;VLOOKUP($B34,$M$3:$T$34,4,0))</f>
        <v>Font size: 11</v>
      </c>
      <c r="E35" s="60" t="str">
        <f>CONCATENATE($Q$2&amp;": "&amp;VLOOKUP($B34,$M$3:$T$34,5,0))</f>
        <v>Row height: 15</v>
      </c>
      <c r="F35" s="60" t="str">
        <f>CONCATENATE($R$2&amp;": "&amp;VLOOKUP($B34,$M$3:$T$34,6,0))</f>
        <v>Text col: White</v>
      </c>
      <c r="G35" s="60" t="str">
        <f>CONCATENATE($S$2&amp;": "&amp;VLOOKUP($B34,$M$3:$T$34,7,0))</f>
        <v>BG col: White</v>
      </c>
      <c r="H35" s="61" t="str">
        <f>CONCATENATE($T$2&amp;": "&amp;VLOOKUP($B34,$M$3:$T$34,8,0))</f>
        <v>Just: Left</v>
      </c>
      <c r="I35" s="74"/>
      <c r="J35" s="91" t="s">
        <v>48</v>
      </c>
      <c r="K35" s="43"/>
      <c r="L35" s="43"/>
      <c r="M35"/>
      <c r="N35"/>
      <c r="O35"/>
      <c r="P35"/>
      <c r="Q35"/>
      <c r="R35"/>
      <c r="S35"/>
      <c r="T35"/>
    </row>
    <row r="36" spans="1:20" s="3" customFormat="1" ht="15.75" thickBot="1" x14ac:dyDescent="0.3">
      <c r="A36" s="62" t="s">
        <v>73</v>
      </c>
      <c r="B36" s="47" t="s">
        <v>101</v>
      </c>
      <c r="C36" s="47"/>
      <c r="D36" s="47"/>
      <c r="E36" s="47"/>
      <c r="F36" s="47"/>
      <c r="G36" s="47"/>
      <c r="H36" s="67"/>
      <c r="J36" s="91" t="s">
        <v>48</v>
      </c>
      <c r="K36" s="43"/>
      <c r="L36" s="43"/>
      <c r="M36" s="51" t="s">
        <v>102</v>
      </c>
      <c r="N36" s="74"/>
      <c r="O36" s="74"/>
      <c r="P36" s="74"/>
      <c r="Q36" s="74"/>
      <c r="R36" s="74"/>
      <c r="S36" s="74"/>
      <c r="T36" s="74"/>
    </row>
    <row r="37" spans="1:20" s="3" customFormat="1" ht="15.75" thickBot="1" x14ac:dyDescent="0.3">
      <c r="A37" s="62" t="s">
        <v>74</v>
      </c>
      <c r="B37" s="47"/>
      <c r="C37" s="47"/>
      <c r="D37" s="47"/>
      <c r="E37" s="47"/>
      <c r="F37" s="47"/>
      <c r="G37" s="47"/>
      <c r="H37" s="67"/>
      <c r="J37" s="91" t="s">
        <v>48</v>
      </c>
      <c r="K37" s="43"/>
      <c r="L37" s="43"/>
      <c r="M37" s="85" t="s">
        <v>163</v>
      </c>
      <c r="N37"/>
      <c r="O37"/>
      <c r="P37"/>
      <c r="Q37"/>
      <c r="R37"/>
      <c r="S37"/>
      <c r="T37"/>
    </row>
    <row r="38" spans="1:20" s="3" customFormat="1" ht="15.75" thickBot="1" x14ac:dyDescent="0.3">
      <c r="A38" s="64" t="s">
        <v>78</v>
      </c>
      <c r="B38" s="47" t="s">
        <v>79</v>
      </c>
      <c r="C38" s="47"/>
      <c r="D38" s="47"/>
      <c r="E38" s="47"/>
      <c r="F38" s="47"/>
      <c r="G38" s="47"/>
      <c r="H38" s="67"/>
      <c r="I38"/>
      <c r="J38" s="91" t="s">
        <v>48</v>
      </c>
      <c r="K38" s="43"/>
      <c r="L38" s="43"/>
      <c r="M38" s="86" t="s">
        <v>164</v>
      </c>
      <c r="N38"/>
      <c r="O38"/>
      <c r="P38"/>
      <c r="Q38"/>
      <c r="R38"/>
      <c r="S38"/>
      <c r="T38"/>
    </row>
    <row r="39" spans="1:20" s="3" customFormat="1" ht="15.75" thickBot="1" x14ac:dyDescent="0.3">
      <c r="A39" s="64" t="s">
        <v>66</v>
      </c>
      <c r="B39" s="279" t="s">
        <v>104</v>
      </c>
      <c r="C39" s="279"/>
      <c r="D39" s="279"/>
      <c r="E39" s="279"/>
      <c r="F39" s="279"/>
      <c r="G39" s="279"/>
      <c r="H39" s="67"/>
      <c r="I39"/>
      <c r="J39" s="91" t="s">
        <v>48</v>
      </c>
      <c r="K39" s="43"/>
      <c r="L39" s="43"/>
      <c r="M39" s="87" t="s">
        <v>48</v>
      </c>
      <c r="N39"/>
      <c r="O39"/>
      <c r="P39"/>
      <c r="Q39"/>
      <c r="R39"/>
      <c r="S39"/>
      <c r="T39"/>
    </row>
    <row r="40" spans="1:20" s="3" customFormat="1" ht="15" customHeight="1" thickBot="1" x14ac:dyDescent="0.3">
      <c r="A40" s="64" t="s">
        <v>84</v>
      </c>
      <c r="B40" s="47" t="s">
        <v>48</v>
      </c>
      <c r="C40" s="47"/>
      <c r="D40" s="47"/>
      <c r="E40" s="47"/>
      <c r="F40" s="47"/>
      <c r="G40" s="47"/>
      <c r="H40" s="67"/>
      <c r="I40"/>
      <c r="J40" s="91" t="s">
        <v>48</v>
      </c>
      <c r="K40" s="43"/>
      <c r="L40" s="43"/>
      <c r="M40" s="88" t="s">
        <v>103</v>
      </c>
      <c r="N40"/>
      <c r="O40"/>
      <c r="P40"/>
      <c r="Q40"/>
      <c r="R40"/>
      <c r="S40"/>
      <c r="T40"/>
    </row>
    <row r="41" spans="1:20" s="3" customFormat="1" ht="30.75" thickBot="1" x14ac:dyDescent="0.3">
      <c r="A41" s="64" t="s">
        <v>105</v>
      </c>
      <c r="B41" s="47" t="s">
        <v>48</v>
      </c>
      <c r="C41" s="47"/>
      <c r="D41" s="47"/>
      <c r="E41" s="47"/>
      <c r="F41" s="47"/>
      <c r="G41" s="47"/>
      <c r="H41" s="67"/>
      <c r="I41"/>
      <c r="J41" s="91" t="s">
        <v>48</v>
      </c>
      <c r="K41" s="43"/>
      <c r="L41" s="43"/>
      <c r="M41" s="89" t="s">
        <v>165</v>
      </c>
      <c r="N41"/>
      <c r="O41"/>
      <c r="P41"/>
      <c r="Q41"/>
      <c r="R41"/>
      <c r="S41"/>
      <c r="T41"/>
    </row>
    <row r="42" spans="1:20" s="3" customFormat="1" x14ac:dyDescent="0.25">
      <c r="A42" s="64" t="s">
        <v>106</v>
      </c>
      <c r="B42" s="47" t="s">
        <v>48</v>
      </c>
      <c r="C42" s="47"/>
      <c r="D42" s="47"/>
      <c r="E42" s="47"/>
      <c r="F42" s="47"/>
      <c r="G42" s="47"/>
      <c r="H42" s="67"/>
      <c r="I42"/>
      <c r="J42" s="91" t="s">
        <v>48</v>
      </c>
      <c r="K42" s="43"/>
      <c r="L42" s="43"/>
      <c r="M42"/>
      <c r="N42"/>
      <c r="O42"/>
      <c r="P42"/>
      <c r="Q42"/>
      <c r="R42"/>
      <c r="S42"/>
      <c r="T42"/>
    </row>
    <row r="43" spans="1:20" s="3" customFormat="1" x14ac:dyDescent="0.25">
      <c r="A43" s="64" t="s">
        <v>107</v>
      </c>
      <c r="B43" s="47" t="s">
        <v>48</v>
      </c>
      <c r="C43" s="47"/>
      <c r="D43" s="47"/>
      <c r="E43" s="47"/>
      <c r="F43" s="47"/>
      <c r="G43" s="47"/>
      <c r="H43" s="67"/>
      <c r="I43"/>
      <c r="J43" s="91" t="s">
        <v>48</v>
      </c>
      <c r="K43" s="43"/>
      <c r="L43" s="43"/>
      <c r="M43"/>
      <c r="N43"/>
      <c r="O43"/>
      <c r="P43"/>
      <c r="Q43"/>
      <c r="R43"/>
      <c r="S43"/>
      <c r="T43"/>
    </row>
    <row r="44" spans="1:20" s="3" customFormat="1" ht="30" x14ac:dyDescent="0.25">
      <c r="A44" s="68" t="s">
        <v>108</v>
      </c>
      <c r="B44" s="47" t="str">
        <f>IF(B34=$M$4,"Yes","No")</f>
        <v>No</v>
      </c>
      <c r="C44" s="47"/>
      <c r="D44" s="47"/>
      <c r="E44" s="47"/>
      <c r="F44" s="47"/>
      <c r="G44" s="47"/>
      <c r="H44" s="67"/>
      <c r="I44"/>
      <c r="J44" s="91" t="s">
        <v>48</v>
      </c>
      <c r="K44" s="43"/>
      <c r="L44" s="43"/>
      <c r="M44"/>
      <c r="N44"/>
      <c r="O44"/>
      <c r="P44"/>
      <c r="Q44"/>
      <c r="R44"/>
      <c r="S44"/>
      <c r="T44"/>
    </row>
    <row r="45" spans="1:20" s="3" customFormat="1" x14ac:dyDescent="0.25">
      <c r="A45" s="62" t="s">
        <v>93</v>
      </c>
      <c r="B45" s="279" t="s">
        <v>241</v>
      </c>
      <c r="C45" s="279"/>
      <c r="D45" s="279"/>
      <c r="E45" s="279"/>
      <c r="F45" s="279"/>
      <c r="G45" s="279"/>
      <c r="H45" s="48"/>
      <c r="I45" s="75"/>
      <c r="J45" s="91" t="s">
        <v>48</v>
      </c>
      <c r="K45" s="43"/>
      <c r="L45" s="43"/>
      <c r="M45" s="69"/>
      <c r="N45" s="69"/>
      <c r="O45" s="69"/>
      <c r="P45" s="69"/>
      <c r="Q45" s="69"/>
      <c r="R45" s="69"/>
    </row>
    <row r="46" spans="1:20" s="3" customFormat="1" thickBot="1" x14ac:dyDescent="0.25">
      <c r="A46" s="70"/>
      <c r="B46" s="47"/>
      <c r="C46" s="47"/>
      <c r="D46" s="47"/>
      <c r="E46" s="47"/>
      <c r="F46" s="47"/>
      <c r="G46" s="47"/>
      <c r="H46" s="48"/>
      <c r="J46" s="91" t="s">
        <v>48</v>
      </c>
      <c r="K46" s="43"/>
      <c r="L46" s="43"/>
    </row>
    <row r="47" spans="1:20" s="3" customFormat="1" ht="15.75" thickBot="1" x14ac:dyDescent="0.3">
      <c r="A47" s="108" t="s">
        <v>379</v>
      </c>
      <c r="B47" s="111" t="s">
        <v>41</v>
      </c>
      <c r="C47" s="109"/>
      <c r="D47" s="109"/>
      <c r="E47" s="109"/>
      <c r="F47" s="109"/>
      <c r="G47" s="109"/>
      <c r="H47" s="110"/>
      <c r="J47" s="91" t="s">
        <v>48</v>
      </c>
      <c r="K47" s="43"/>
      <c r="L47" s="43"/>
    </row>
    <row r="48" spans="1:20" s="3" customFormat="1" x14ac:dyDescent="0.25">
      <c r="A48" s="62" t="s">
        <v>66</v>
      </c>
      <c r="B48" s="201" t="s">
        <v>67</v>
      </c>
      <c r="C48" s="201"/>
      <c r="D48" s="201"/>
      <c r="E48" s="201"/>
      <c r="F48" s="201"/>
      <c r="G48" s="201"/>
      <c r="H48" s="67"/>
      <c r="J48" s="91" t="s">
        <v>48</v>
      </c>
      <c r="K48" s="43"/>
      <c r="L48" s="43"/>
    </row>
    <row r="49" spans="1:20" s="76" customFormat="1" ht="29.25" x14ac:dyDescent="0.25">
      <c r="A49" s="59"/>
      <c r="B49" s="60" t="str">
        <f>CONCATENATE($N$2&amp;": "&amp;VLOOKUP($B48,$M$3:$T$34,2,0))</f>
        <v>Font: Arial</v>
      </c>
      <c r="C49" s="60" t="str">
        <f>CONCATENATE($O$2&amp;": "&amp;VLOOKUP($B48,$M$3:$T$34,3,0))</f>
        <v>T-face: Normal</v>
      </c>
      <c r="D49" s="60" t="str">
        <f>CONCATENATE($P$2&amp;": "&amp;VLOOKUP($B48,$M$3:$T$34,4,0))</f>
        <v>Font size: 11</v>
      </c>
      <c r="E49" s="60" t="str">
        <f>CONCATENATE($Q$2&amp;": "&amp;VLOOKUP($B48,$M$3:$T$34,5,0))</f>
        <v>Row height: 15</v>
      </c>
      <c r="F49" s="60" t="str">
        <f>CONCATENATE($R$2&amp;": "&amp;VLOOKUP($B48,$M$3:$T$34,6,0))</f>
        <v>Text col: White</v>
      </c>
      <c r="G49" s="60" t="str">
        <f>CONCATENATE($S$2&amp;": "&amp;VLOOKUP($B48,$M$3:$T$34,7,0))</f>
        <v>BG col: White</v>
      </c>
      <c r="H49" s="61" t="str">
        <f>CONCATENATE($T$2&amp;": "&amp;VLOOKUP($B48,$M$3:$T$34,8,0))</f>
        <v>Just: Left</v>
      </c>
      <c r="I49" s="74"/>
      <c r="J49" s="91" t="s">
        <v>48</v>
      </c>
      <c r="K49" s="43"/>
      <c r="L49" s="43"/>
      <c r="M49" s="3"/>
      <c r="N49" s="3"/>
      <c r="O49" s="3"/>
      <c r="P49" s="3"/>
      <c r="Q49" s="3"/>
      <c r="R49" s="3"/>
    </row>
    <row r="50" spans="1:20" s="3" customFormat="1" x14ac:dyDescent="0.25">
      <c r="A50" s="62" t="s">
        <v>73</v>
      </c>
      <c r="B50" s="201" t="s">
        <v>101</v>
      </c>
      <c r="C50" s="201"/>
      <c r="D50" s="201"/>
      <c r="E50" s="201"/>
      <c r="F50" s="201"/>
      <c r="G50" s="201"/>
      <c r="H50" s="67"/>
      <c r="J50" s="91" t="s">
        <v>48</v>
      </c>
      <c r="K50" s="43"/>
      <c r="L50" s="43"/>
      <c r="M50" s="76"/>
      <c r="N50" s="76"/>
      <c r="O50" s="76"/>
      <c r="P50" s="76"/>
      <c r="Q50" s="76"/>
      <c r="R50" s="76"/>
    </row>
    <row r="51" spans="1:20" s="3" customFormat="1" x14ac:dyDescent="0.25">
      <c r="A51" s="62" t="s">
        <v>74</v>
      </c>
      <c r="B51" s="201"/>
      <c r="C51" s="201"/>
      <c r="D51" s="201"/>
      <c r="E51" s="201"/>
      <c r="F51" s="201"/>
      <c r="G51" s="201"/>
      <c r="H51" s="67"/>
      <c r="J51" s="91" t="s">
        <v>48</v>
      </c>
      <c r="K51" s="43"/>
      <c r="L51" s="43"/>
    </row>
    <row r="52" spans="1:20" s="3" customFormat="1" x14ac:dyDescent="0.25">
      <c r="A52" s="64" t="s">
        <v>78</v>
      </c>
      <c r="B52" s="201" t="s">
        <v>79</v>
      </c>
      <c r="C52" s="201"/>
      <c r="D52" s="201"/>
      <c r="E52" s="201"/>
      <c r="F52" s="201"/>
      <c r="G52" s="201"/>
      <c r="H52" s="67"/>
      <c r="I52"/>
      <c r="J52" s="91" t="s">
        <v>48</v>
      </c>
      <c r="K52" s="43"/>
      <c r="L52" s="43"/>
    </row>
    <row r="53" spans="1:20" s="3" customFormat="1" x14ac:dyDescent="0.25">
      <c r="A53" s="64" t="s">
        <v>66</v>
      </c>
      <c r="B53" s="279" t="s">
        <v>104</v>
      </c>
      <c r="C53" s="279"/>
      <c r="D53" s="279"/>
      <c r="E53" s="279"/>
      <c r="F53" s="279"/>
      <c r="G53" s="279"/>
      <c r="H53" s="67"/>
      <c r="I53"/>
      <c r="J53" s="91" t="s">
        <v>48</v>
      </c>
      <c r="K53" s="43"/>
      <c r="L53" s="43"/>
    </row>
    <row r="54" spans="1:20" s="3" customFormat="1" ht="15" customHeight="1" thickBot="1" x14ac:dyDescent="0.3">
      <c r="A54" s="64" t="s">
        <v>84</v>
      </c>
      <c r="B54" s="201" t="s">
        <v>48</v>
      </c>
      <c r="C54" s="201"/>
      <c r="D54" s="201"/>
      <c r="E54" s="201"/>
      <c r="F54" s="201"/>
      <c r="G54" s="201"/>
      <c r="H54" s="67"/>
      <c r="I54"/>
      <c r="J54" s="91" t="s">
        <v>48</v>
      </c>
      <c r="K54" s="43"/>
      <c r="L54" s="43"/>
    </row>
    <row r="55" spans="1:20" s="3" customFormat="1" ht="30.75" thickBot="1" x14ac:dyDescent="0.3">
      <c r="A55" s="64" t="s">
        <v>105</v>
      </c>
      <c r="B55" s="201" t="s">
        <v>48</v>
      </c>
      <c r="C55" s="201"/>
      <c r="D55" s="201"/>
      <c r="E55" s="201"/>
      <c r="F55" s="201"/>
      <c r="G55" s="201"/>
      <c r="H55" s="67"/>
      <c r="I55"/>
      <c r="J55" s="91" t="s">
        <v>48</v>
      </c>
      <c r="K55" s="43"/>
      <c r="L55" s="43"/>
      <c r="M55" s="89" t="s">
        <v>165</v>
      </c>
      <c r="N55"/>
      <c r="O55"/>
      <c r="P55"/>
      <c r="Q55"/>
      <c r="R55"/>
      <c r="S55"/>
      <c r="T55"/>
    </row>
    <row r="56" spans="1:20" s="3" customFormat="1" x14ac:dyDescent="0.25">
      <c r="A56" s="64" t="s">
        <v>106</v>
      </c>
      <c r="B56" s="201" t="s">
        <v>48</v>
      </c>
      <c r="C56" s="201"/>
      <c r="D56" s="201"/>
      <c r="E56" s="201"/>
      <c r="F56" s="201"/>
      <c r="G56" s="201"/>
      <c r="H56" s="67"/>
      <c r="I56"/>
      <c r="J56" s="91" t="s">
        <v>48</v>
      </c>
      <c r="K56" s="43"/>
      <c r="L56" s="43"/>
      <c r="M56"/>
      <c r="N56"/>
      <c r="O56"/>
      <c r="P56"/>
      <c r="Q56"/>
      <c r="R56"/>
      <c r="S56"/>
      <c r="T56"/>
    </row>
    <row r="57" spans="1:20" s="3" customFormat="1" x14ac:dyDescent="0.25">
      <c r="A57" s="64" t="s">
        <v>107</v>
      </c>
      <c r="B57" s="201" t="s">
        <v>48</v>
      </c>
      <c r="C57" s="201"/>
      <c r="D57" s="201"/>
      <c r="E57" s="201"/>
      <c r="F57" s="201"/>
      <c r="G57" s="201"/>
      <c r="H57" s="67"/>
      <c r="I57"/>
      <c r="J57" s="91" t="s">
        <v>48</v>
      </c>
      <c r="K57" s="43"/>
      <c r="L57" s="43"/>
      <c r="M57"/>
      <c r="N57"/>
      <c r="O57"/>
      <c r="P57"/>
      <c r="Q57"/>
      <c r="R57"/>
      <c r="S57"/>
      <c r="T57"/>
    </row>
    <row r="58" spans="1:20" s="3" customFormat="1" ht="30" x14ac:dyDescent="0.25">
      <c r="A58" s="68" t="s">
        <v>108</v>
      </c>
      <c r="B58" s="201" t="str">
        <f>IF(B48=$M$4,"Yes","No")</f>
        <v>No</v>
      </c>
      <c r="C58" s="201"/>
      <c r="D58" s="201"/>
      <c r="E58" s="201"/>
      <c r="F58" s="201"/>
      <c r="G58" s="201"/>
      <c r="H58" s="67"/>
      <c r="I58"/>
      <c r="J58" s="91" t="s">
        <v>48</v>
      </c>
      <c r="K58" s="43"/>
      <c r="L58" s="43"/>
      <c r="M58"/>
      <c r="N58"/>
      <c r="O58"/>
      <c r="P58"/>
      <c r="Q58"/>
      <c r="R58"/>
      <c r="S58"/>
      <c r="T58"/>
    </row>
    <row r="59" spans="1:20" s="3" customFormat="1" x14ac:dyDescent="0.25">
      <c r="A59" s="62" t="s">
        <v>93</v>
      </c>
      <c r="B59" s="279" t="s">
        <v>241</v>
      </c>
      <c r="C59" s="279"/>
      <c r="D59" s="279"/>
      <c r="E59" s="279"/>
      <c r="F59" s="279"/>
      <c r="G59" s="279"/>
      <c r="H59" s="48"/>
      <c r="I59" s="75"/>
      <c r="J59" s="91" t="s">
        <v>48</v>
      </c>
      <c r="K59" s="43"/>
      <c r="L59" s="43"/>
      <c r="M59" s="69"/>
      <c r="N59" s="69"/>
      <c r="O59" s="69"/>
      <c r="P59" s="69"/>
      <c r="Q59" s="69"/>
      <c r="R59" s="69"/>
    </row>
    <row r="60" spans="1:20" s="3" customFormat="1" thickBot="1" x14ac:dyDescent="0.25">
      <c r="A60" s="70"/>
      <c r="B60" s="201"/>
      <c r="C60" s="201"/>
      <c r="D60" s="201"/>
      <c r="E60" s="201"/>
      <c r="F60" s="201"/>
      <c r="G60" s="201"/>
      <c r="H60" s="48"/>
      <c r="J60" s="91" t="s">
        <v>48</v>
      </c>
      <c r="K60" s="43"/>
      <c r="L60" s="43"/>
    </row>
    <row r="61" spans="1:20" ht="15.75" thickBot="1" x14ac:dyDescent="0.3">
      <c r="A61" s="108" t="s">
        <v>109</v>
      </c>
      <c r="B61" s="111" t="s">
        <v>110</v>
      </c>
      <c r="C61" s="109"/>
      <c r="D61" s="109"/>
      <c r="E61" s="109"/>
      <c r="F61" s="109"/>
      <c r="G61" s="109"/>
      <c r="H61" s="110"/>
      <c r="I61" s="3"/>
      <c r="J61" s="91" t="s">
        <v>103</v>
      </c>
      <c r="K61" s="43"/>
      <c r="L61" s="43"/>
      <c r="M61" s="3"/>
      <c r="N61" s="3"/>
      <c r="O61" s="3"/>
      <c r="P61" s="3"/>
      <c r="Q61" s="3"/>
      <c r="R61" s="3"/>
      <c r="S61" s="3"/>
      <c r="T61" s="3"/>
    </row>
    <row r="62" spans="1:20" s="3" customFormat="1" ht="30.75" customHeight="1" x14ac:dyDescent="0.25">
      <c r="A62" s="62" t="s">
        <v>66</v>
      </c>
      <c r="B62" s="47" t="s">
        <v>380</v>
      </c>
      <c r="C62" s="47"/>
      <c r="D62" s="47"/>
      <c r="E62" s="47"/>
      <c r="F62" s="47"/>
      <c r="G62" s="47"/>
      <c r="H62" s="48"/>
      <c r="J62" s="91" t="s">
        <v>48</v>
      </c>
      <c r="K62" s="43"/>
      <c r="L62" s="43"/>
    </row>
    <row r="63" spans="1:20" s="3" customFormat="1" ht="29.25" x14ac:dyDescent="0.25">
      <c r="A63" s="59"/>
      <c r="B63" s="60" t="str">
        <f>CONCATENATE($N$2&amp;": "&amp;VLOOKUP($B62,$M$3:$T$34,2,0))</f>
        <v>Font: Arial</v>
      </c>
      <c r="C63" s="60" t="str">
        <f>CONCATENATE($O$2&amp;": "&amp;VLOOKUP($B62,$M$3:$T$34,3,0))</f>
        <v>T-face: Bold</v>
      </c>
      <c r="D63" s="60" t="str">
        <f>CONCATENATE($P$2&amp;": "&amp;VLOOKUP($B62,$M$3:$T$34,4,0))</f>
        <v>Font size: 14</v>
      </c>
      <c r="E63" s="60" t="str">
        <f>CONCATENATE($Q$2&amp;": "&amp;VLOOKUP($B62,$M$3:$T$34,5,0))</f>
        <v>Row height: Variable</v>
      </c>
      <c r="F63" s="60" t="str">
        <f>CONCATENATE($R$2&amp;": "&amp;VLOOKUP($B62,$M$3:$T$34,6,0))</f>
        <v>Text col: White</v>
      </c>
      <c r="G63" s="60" t="str">
        <f>CONCATENATE($S$2&amp;": "&amp;VLOOKUP($B62,$M$3:$T$34,7,0))</f>
        <v>BG col: Teal</v>
      </c>
      <c r="H63" s="61" t="str">
        <f>CONCATENATE($T$2&amp;": "&amp;VLOOKUP($B62,$M$3:$T$34,8,0))</f>
        <v>Just: Left</v>
      </c>
      <c r="J63" s="91" t="s">
        <v>48</v>
      </c>
      <c r="K63" s="43"/>
      <c r="L63" s="43"/>
      <c r="S63" s="76"/>
      <c r="T63" s="76"/>
    </row>
    <row r="64" spans="1:20" s="3" customFormat="1" x14ac:dyDescent="0.25">
      <c r="A64" s="62" t="s">
        <v>73</v>
      </c>
      <c r="B64" s="47" t="s">
        <v>179</v>
      </c>
      <c r="C64" s="47"/>
      <c r="D64" s="47"/>
      <c r="E64" s="47"/>
      <c r="F64" s="47"/>
      <c r="G64" s="47"/>
      <c r="H64" s="48"/>
      <c r="I64" s="76"/>
      <c r="J64" s="91" t="s">
        <v>103</v>
      </c>
      <c r="K64" s="43"/>
      <c r="L64" s="43"/>
      <c r="M64" s="76"/>
      <c r="N64" s="76"/>
      <c r="O64" s="76"/>
      <c r="P64" s="76"/>
      <c r="Q64" s="76"/>
      <c r="R64" s="76"/>
    </row>
    <row r="65" spans="1:20" s="3" customFormat="1" x14ac:dyDescent="0.25">
      <c r="A65" s="62" t="s">
        <v>74</v>
      </c>
      <c r="B65" s="47" t="s">
        <v>368</v>
      </c>
      <c r="C65" s="47"/>
      <c r="D65" s="47"/>
      <c r="E65" s="47"/>
      <c r="F65" s="47"/>
      <c r="G65" s="47"/>
      <c r="H65" s="48"/>
      <c r="J65" s="91" t="s">
        <v>48</v>
      </c>
      <c r="K65" s="43"/>
      <c r="L65" s="43"/>
    </row>
    <row r="66" spans="1:20" s="3" customFormat="1" ht="39" customHeight="1" x14ac:dyDescent="0.25">
      <c r="A66" s="62"/>
      <c r="B66" s="47" t="s">
        <v>370</v>
      </c>
      <c r="C66" s="295" t="s">
        <v>373</v>
      </c>
      <c r="D66" s="295"/>
      <c r="E66" s="295"/>
      <c r="F66" s="295"/>
      <c r="G66" s="295"/>
      <c r="H66" s="48"/>
      <c r="J66" s="91"/>
      <c r="K66" s="43"/>
      <c r="L66" s="43"/>
    </row>
    <row r="67" spans="1:20" s="3" customFormat="1" ht="54" customHeight="1" x14ac:dyDescent="0.25">
      <c r="A67" s="62"/>
      <c r="B67" s="107" t="s">
        <v>372</v>
      </c>
      <c r="C67" s="295" t="s">
        <v>374</v>
      </c>
      <c r="D67" s="295"/>
      <c r="E67" s="295"/>
      <c r="F67" s="295"/>
      <c r="G67" s="295"/>
      <c r="H67" s="48"/>
      <c r="J67" s="91"/>
      <c r="K67" s="43"/>
      <c r="L67" s="43"/>
    </row>
    <row r="68" spans="1:20" s="3" customFormat="1" ht="54" customHeight="1" x14ac:dyDescent="0.25">
      <c r="A68" s="62"/>
      <c r="B68" s="107" t="s">
        <v>371</v>
      </c>
      <c r="C68" s="295" t="s">
        <v>375</v>
      </c>
      <c r="D68" s="295"/>
      <c r="E68" s="295"/>
      <c r="F68" s="295"/>
      <c r="G68" s="295"/>
      <c r="H68" s="48"/>
      <c r="J68" s="91"/>
      <c r="K68" s="43"/>
      <c r="L68" s="43"/>
    </row>
    <row r="69" spans="1:20" s="76" customFormat="1" x14ac:dyDescent="0.25">
      <c r="A69" s="64" t="s">
        <v>78</v>
      </c>
      <c r="B69" s="47" t="s">
        <v>111</v>
      </c>
      <c r="C69" s="47"/>
      <c r="D69" s="47"/>
      <c r="E69" s="47"/>
      <c r="F69" s="47"/>
      <c r="G69" s="47"/>
      <c r="H69" s="48"/>
      <c r="I69" s="3"/>
      <c r="J69" s="91" t="s">
        <v>48</v>
      </c>
      <c r="K69" s="43"/>
      <c r="L69" s="43"/>
      <c r="M69" s="3"/>
      <c r="N69" s="3"/>
      <c r="O69" s="3"/>
      <c r="P69" s="3"/>
      <c r="Q69" s="3"/>
      <c r="R69" s="3"/>
      <c r="S69" s="3"/>
      <c r="T69" s="3"/>
    </row>
    <row r="70" spans="1:20" s="3" customFormat="1" x14ac:dyDescent="0.25">
      <c r="A70" s="64" t="s">
        <v>66</v>
      </c>
      <c r="B70" s="279" t="s">
        <v>115</v>
      </c>
      <c r="C70" s="279"/>
      <c r="D70" s="279"/>
      <c r="E70" s="279"/>
      <c r="F70" s="279"/>
      <c r="G70" s="279"/>
      <c r="H70" s="48"/>
      <c r="J70" s="91" t="s">
        <v>48</v>
      </c>
      <c r="K70" s="43"/>
      <c r="L70" s="43"/>
    </row>
    <row r="71" spans="1:20" s="3" customFormat="1" x14ac:dyDescent="0.25">
      <c r="A71" s="64" t="s">
        <v>84</v>
      </c>
      <c r="B71" s="47" t="s">
        <v>48</v>
      </c>
      <c r="C71" s="47"/>
      <c r="D71" s="47"/>
      <c r="E71" s="47"/>
      <c r="F71" s="47"/>
      <c r="G71" s="47"/>
      <c r="H71" s="48"/>
      <c r="J71" s="91" t="s">
        <v>48</v>
      </c>
      <c r="K71" s="43"/>
      <c r="L71" s="43"/>
    </row>
    <row r="72" spans="1:20" s="3" customFormat="1" x14ac:dyDescent="0.25">
      <c r="A72" s="64" t="s">
        <v>105</v>
      </c>
      <c r="B72" s="47" t="s">
        <v>48</v>
      </c>
      <c r="C72" s="47"/>
      <c r="D72" s="47"/>
      <c r="E72" s="47"/>
      <c r="F72" s="47"/>
      <c r="G72" s="47"/>
      <c r="H72" s="48"/>
      <c r="J72" s="91" t="s">
        <v>48</v>
      </c>
      <c r="K72" s="43"/>
      <c r="L72" s="43"/>
    </row>
    <row r="73" spans="1:20" s="3" customFormat="1" x14ac:dyDescent="0.25">
      <c r="A73" s="64" t="s">
        <v>106</v>
      </c>
      <c r="B73" s="47" t="s">
        <v>48</v>
      </c>
      <c r="C73" s="47"/>
      <c r="D73" s="47"/>
      <c r="E73" s="47"/>
      <c r="F73" s="47"/>
      <c r="G73" s="47"/>
      <c r="H73" s="48"/>
      <c r="J73" s="91" t="s">
        <v>48</v>
      </c>
      <c r="K73" s="43"/>
      <c r="L73" s="43"/>
    </row>
    <row r="74" spans="1:20" s="3" customFormat="1" ht="40.5" customHeight="1" x14ac:dyDescent="0.25">
      <c r="A74" s="64" t="s">
        <v>107</v>
      </c>
      <c r="B74" s="296" t="str">
        <f>IF('I&amp;E Reconciliation Adjust - WS2'!C19="Primary production",'Reference Module'!C67,IF('I&amp;E Reconciliation Adjust - WS2'!C19="Non-primary production",'Reference Module'!C68,'Reference Module'!C66))</f>
        <v>Income and expense reconciliation adjustments
Worksheet 2</v>
      </c>
      <c r="C74" s="297"/>
      <c r="D74" s="297"/>
      <c r="E74" s="297"/>
      <c r="F74" s="297"/>
      <c r="G74" s="297"/>
      <c r="H74" s="48"/>
      <c r="J74" s="91" t="s">
        <v>48</v>
      </c>
      <c r="K74" s="43"/>
      <c r="L74" s="43"/>
    </row>
    <row r="75" spans="1:20" ht="30" x14ac:dyDescent="0.25">
      <c r="A75" s="68" t="s">
        <v>108</v>
      </c>
      <c r="B75" s="47" t="str">
        <f>IF(B62=$M$4,"Yes","No")</f>
        <v>No</v>
      </c>
      <c r="C75" s="47"/>
      <c r="D75" s="47"/>
      <c r="E75" s="47"/>
      <c r="F75" s="47"/>
      <c r="G75" s="47"/>
      <c r="H75" s="67"/>
      <c r="I75" s="3"/>
      <c r="J75" s="91" t="s">
        <v>48</v>
      </c>
      <c r="K75" s="43"/>
      <c r="L75" s="43"/>
      <c r="M75" s="3"/>
      <c r="N75" s="3"/>
      <c r="O75" s="3"/>
      <c r="P75" s="3"/>
      <c r="Q75" s="3"/>
      <c r="R75" s="3"/>
      <c r="S75" s="3"/>
      <c r="T75" s="3"/>
    </row>
    <row r="76" spans="1:20" s="3" customFormat="1" ht="15" customHeight="1" x14ac:dyDescent="0.25">
      <c r="A76" s="62" t="s">
        <v>93</v>
      </c>
      <c r="B76" s="279" t="s">
        <v>369</v>
      </c>
      <c r="C76" s="279"/>
      <c r="D76" s="279"/>
      <c r="E76" s="279"/>
      <c r="F76" s="279"/>
      <c r="G76" s="279"/>
      <c r="H76" s="48"/>
      <c r="I76" s="75"/>
      <c r="J76" s="91" t="s">
        <v>48</v>
      </c>
      <c r="K76" s="43"/>
      <c r="L76" s="43"/>
    </row>
    <row r="77" spans="1:20" s="3" customFormat="1" thickBot="1" x14ac:dyDescent="0.25">
      <c r="A77" s="70"/>
      <c r="B77" s="47"/>
      <c r="C77" s="47"/>
      <c r="D77" s="47"/>
      <c r="E77" s="47"/>
      <c r="F77" s="47"/>
      <c r="G77" s="47"/>
      <c r="H77" s="48"/>
      <c r="J77" s="91" t="s">
        <v>48</v>
      </c>
      <c r="K77" s="43"/>
      <c r="L77" s="43"/>
    </row>
    <row r="78" spans="1:20" s="3" customFormat="1" ht="15.75" thickBot="1" x14ac:dyDescent="0.3">
      <c r="A78" s="108" t="s">
        <v>382</v>
      </c>
      <c r="B78" s="111" t="s">
        <v>384</v>
      </c>
      <c r="C78" s="109"/>
      <c r="D78" s="109"/>
      <c r="E78" s="109"/>
      <c r="F78" s="109"/>
      <c r="G78" s="109"/>
      <c r="H78" s="110"/>
      <c r="J78" s="91" t="s">
        <v>48</v>
      </c>
      <c r="K78" s="43"/>
      <c r="L78" s="43"/>
      <c r="S78"/>
      <c r="T78"/>
    </row>
    <row r="79" spans="1:20" s="3" customFormat="1" x14ac:dyDescent="0.25">
      <c r="A79" s="62" t="s">
        <v>66</v>
      </c>
      <c r="B79" s="201" t="s">
        <v>383</v>
      </c>
      <c r="C79" s="201"/>
      <c r="D79" s="201"/>
      <c r="E79" s="201"/>
      <c r="F79" s="201"/>
      <c r="G79" s="201"/>
      <c r="H79" s="48"/>
      <c r="J79" s="91" t="s">
        <v>48</v>
      </c>
      <c r="K79" s="43"/>
      <c r="L79" s="43"/>
      <c r="M79" s="69"/>
      <c r="N79" s="69"/>
      <c r="O79" s="69"/>
      <c r="P79" s="69"/>
      <c r="Q79" s="69"/>
      <c r="R79" s="69"/>
    </row>
    <row r="80" spans="1:20" s="76" customFormat="1" ht="29.25" x14ac:dyDescent="0.25">
      <c r="A80" s="59"/>
      <c r="B80" s="60" t="str">
        <f>CONCATENATE($N$2&amp;": "&amp;VLOOKUP($B79,$M$3:$T$34,2,0))</f>
        <v>Font: Arial</v>
      </c>
      <c r="C80" s="60" t="str">
        <f>CONCATENATE($O$2&amp;": "&amp;VLOOKUP($B79,$M$3:$T$34,3,0))</f>
        <v>T-face: Normal</v>
      </c>
      <c r="D80" s="60" t="str">
        <f>CONCATENATE($P$2&amp;": "&amp;VLOOKUP($B79,$M$3:$T$34,4,0))</f>
        <v>Font size: 11</v>
      </c>
      <c r="E80" s="60" t="str">
        <f>CONCATENATE($Q$2&amp;": "&amp;VLOOKUP($B79,$M$3:$T$34,5,0))</f>
        <v>Row height: Variable</v>
      </c>
      <c r="F80" s="60" t="str">
        <f>CONCATENATE($R$2&amp;": "&amp;VLOOKUP($B79,$M$3:$T$34,6,0))</f>
        <v>Text col: White</v>
      </c>
      <c r="G80" s="60" t="str">
        <f>CONCATENATE($S$2&amp;": "&amp;VLOOKUP($B79,$M$3:$T$34,7,0))</f>
        <v>BG col: Teal</v>
      </c>
      <c r="H80" s="61" t="str">
        <f>CONCATENATE($T$2&amp;": "&amp;VLOOKUP($B79,$M$3:$T$34,8,0))</f>
        <v>Just: Centre</v>
      </c>
      <c r="I80" s="3"/>
      <c r="J80" s="91" t="s">
        <v>48</v>
      </c>
      <c r="K80" s="43"/>
      <c r="L80" s="43"/>
      <c r="M80" s="3"/>
      <c r="N80" s="3"/>
      <c r="O80" s="3"/>
      <c r="P80" s="3"/>
      <c r="Q80" s="3"/>
      <c r="R80" s="3"/>
      <c r="S80" s="3"/>
      <c r="T80" s="3"/>
    </row>
    <row r="81" spans="1:18" s="3" customFormat="1" x14ac:dyDescent="0.25">
      <c r="A81" s="62" t="s">
        <v>73</v>
      </c>
      <c r="B81" s="201" t="s">
        <v>114</v>
      </c>
      <c r="C81" s="201"/>
      <c r="D81" s="201"/>
      <c r="E81" s="201"/>
      <c r="F81" s="201"/>
      <c r="G81" s="201"/>
      <c r="H81" s="48"/>
      <c r="I81" s="76"/>
      <c r="J81" s="91" t="s">
        <v>48</v>
      </c>
      <c r="K81" s="43"/>
      <c r="L81" s="43"/>
      <c r="M81" s="76"/>
      <c r="N81" s="76"/>
      <c r="O81" s="76"/>
      <c r="P81" s="76"/>
      <c r="Q81" s="76"/>
      <c r="R81" s="76"/>
    </row>
    <row r="82" spans="1:18" s="3" customFormat="1" x14ac:dyDescent="0.25">
      <c r="A82" s="62" t="s">
        <v>74</v>
      </c>
      <c r="B82" s="201" t="s">
        <v>385</v>
      </c>
      <c r="C82" s="201"/>
      <c r="D82" s="201"/>
      <c r="E82" s="201"/>
      <c r="F82" s="201"/>
      <c r="G82" s="201"/>
      <c r="H82" s="48"/>
      <c r="J82" s="91" t="s">
        <v>48</v>
      </c>
      <c r="K82" s="43"/>
      <c r="L82" s="43"/>
    </row>
    <row r="83" spans="1:18" s="3" customFormat="1" x14ac:dyDescent="0.25">
      <c r="A83" s="64" t="s">
        <v>78</v>
      </c>
      <c r="B83" s="201" t="s">
        <v>387</v>
      </c>
      <c r="C83" s="201"/>
      <c r="D83" s="201"/>
      <c r="E83" s="201"/>
      <c r="F83" s="201"/>
      <c r="G83" s="201"/>
      <c r="H83" s="48"/>
      <c r="J83" s="91" t="s">
        <v>48</v>
      </c>
      <c r="K83" s="43"/>
      <c r="L83" s="43"/>
    </row>
    <row r="84" spans="1:18" s="3" customFormat="1" x14ac:dyDescent="0.25">
      <c r="A84" s="64" t="s">
        <v>66</v>
      </c>
      <c r="B84" s="279" t="s">
        <v>386</v>
      </c>
      <c r="C84" s="279"/>
      <c r="D84" s="279"/>
      <c r="E84" s="279"/>
      <c r="F84" s="279"/>
      <c r="G84" s="279"/>
      <c r="H84" s="48"/>
      <c r="J84" s="91" t="s">
        <v>48</v>
      </c>
      <c r="K84" s="43"/>
      <c r="L84" s="43"/>
    </row>
    <row r="85" spans="1:18" s="3" customFormat="1" x14ac:dyDescent="0.25">
      <c r="A85" s="64" t="s">
        <v>84</v>
      </c>
      <c r="B85" s="201" t="s">
        <v>48</v>
      </c>
      <c r="C85" s="201"/>
      <c r="D85" s="201"/>
      <c r="E85" s="201"/>
      <c r="F85" s="201"/>
      <c r="G85" s="201"/>
      <c r="H85" s="48"/>
      <c r="J85" s="91" t="s">
        <v>48</v>
      </c>
      <c r="K85" s="43"/>
      <c r="L85" s="43"/>
    </row>
    <row r="86" spans="1:18" s="3" customFormat="1" x14ac:dyDescent="0.25">
      <c r="A86" s="64" t="s">
        <v>105</v>
      </c>
      <c r="B86" s="201" t="s">
        <v>48</v>
      </c>
      <c r="C86" s="201"/>
      <c r="D86" s="201"/>
      <c r="E86" s="201"/>
      <c r="F86" s="201"/>
      <c r="G86" s="201"/>
      <c r="H86" s="48"/>
      <c r="J86" s="91" t="s">
        <v>48</v>
      </c>
      <c r="K86" s="43"/>
      <c r="L86" s="43"/>
    </row>
    <row r="87" spans="1:18" s="3" customFormat="1" x14ac:dyDescent="0.25">
      <c r="A87" s="64" t="s">
        <v>106</v>
      </c>
      <c r="B87" s="201" t="s">
        <v>48</v>
      </c>
      <c r="C87" s="201"/>
      <c r="D87" s="201"/>
      <c r="E87" s="201"/>
      <c r="F87" s="201"/>
      <c r="G87" s="201"/>
      <c r="H87" s="48"/>
      <c r="J87" s="91" t="s">
        <v>48</v>
      </c>
      <c r="K87" s="43"/>
      <c r="L87" s="43"/>
    </row>
    <row r="88" spans="1:18" s="3" customFormat="1" x14ac:dyDescent="0.25">
      <c r="A88" s="64" t="s">
        <v>107</v>
      </c>
      <c r="B88" s="201" t="s">
        <v>48</v>
      </c>
      <c r="C88" s="201"/>
      <c r="D88" s="201"/>
      <c r="E88" s="201"/>
      <c r="F88" s="201"/>
      <c r="G88" s="201"/>
      <c r="H88" s="48"/>
      <c r="J88" s="91" t="s">
        <v>48</v>
      </c>
      <c r="K88" s="43"/>
      <c r="L88" s="43"/>
    </row>
    <row r="89" spans="1:18" ht="30" x14ac:dyDescent="0.25">
      <c r="A89" s="68" t="s">
        <v>108</v>
      </c>
      <c r="B89" s="201" t="str">
        <f>IF(B79=$M$4,"Yes","No")</f>
        <v>No</v>
      </c>
      <c r="C89" s="201"/>
      <c r="D89" s="201"/>
      <c r="E89" s="201"/>
      <c r="F89" s="201"/>
      <c r="G89" s="201"/>
      <c r="H89" s="67"/>
      <c r="I89" s="3"/>
      <c r="J89" s="91" t="s">
        <v>48</v>
      </c>
      <c r="K89" s="43"/>
      <c r="L89" s="43"/>
      <c r="M89" s="3"/>
      <c r="N89" s="3"/>
      <c r="O89" s="3"/>
      <c r="P89" s="3"/>
      <c r="Q89" s="3"/>
      <c r="R89" s="3"/>
    </row>
    <row r="90" spans="1:18" s="3" customFormat="1" x14ac:dyDescent="0.25">
      <c r="A90" s="62" t="s">
        <v>93</v>
      </c>
      <c r="B90" s="279" t="s">
        <v>386</v>
      </c>
      <c r="C90" s="279"/>
      <c r="D90" s="279"/>
      <c r="E90" s="279"/>
      <c r="F90" s="279"/>
      <c r="G90" s="279"/>
      <c r="H90" s="48"/>
      <c r="I90" s="75"/>
      <c r="J90" s="91" t="s">
        <v>48</v>
      </c>
      <c r="K90" s="43"/>
      <c r="L90" s="43"/>
      <c r="M90" s="69"/>
      <c r="N90" s="69"/>
      <c r="O90" s="69"/>
      <c r="P90" s="69"/>
      <c r="Q90" s="69"/>
      <c r="R90" s="69"/>
    </row>
    <row r="91" spans="1:18" s="3" customFormat="1" thickBot="1" x14ac:dyDescent="0.25">
      <c r="A91" s="70"/>
      <c r="B91" s="201"/>
      <c r="C91" s="201"/>
      <c r="D91" s="201"/>
      <c r="E91" s="201"/>
      <c r="F91" s="201"/>
      <c r="G91" s="201"/>
      <c r="H91" s="48"/>
      <c r="J91" s="91" t="s">
        <v>48</v>
      </c>
      <c r="K91" s="43"/>
      <c r="L91" s="43"/>
    </row>
    <row r="92" spans="1:18" s="3" customFormat="1" ht="15.75" thickBot="1" x14ac:dyDescent="0.3">
      <c r="A92" s="108" t="s">
        <v>112</v>
      </c>
      <c r="B92" s="111" t="s">
        <v>113</v>
      </c>
      <c r="C92" s="109"/>
      <c r="D92" s="109"/>
      <c r="E92" s="109"/>
      <c r="F92" s="109"/>
      <c r="G92" s="109"/>
      <c r="H92" s="110"/>
      <c r="J92" s="91" t="s">
        <v>48</v>
      </c>
      <c r="K92" s="43"/>
      <c r="L92" s="43"/>
    </row>
    <row r="93" spans="1:18" s="3" customFormat="1" x14ac:dyDescent="0.25">
      <c r="A93" s="62" t="s">
        <v>66</v>
      </c>
      <c r="B93" s="47" t="s">
        <v>80</v>
      </c>
      <c r="C93" s="47"/>
      <c r="D93" s="47"/>
      <c r="E93" s="47"/>
      <c r="F93" s="47"/>
      <c r="G93" s="47"/>
      <c r="H93" s="48"/>
      <c r="J93" s="91" t="s">
        <v>48</v>
      </c>
      <c r="K93" s="43"/>
      <c r="L93" s="43"/>
    </row>
    <row r="94" spans="1:18" s="76" customFormat="1" ht="29.25" x14ac:dyDescent="0.25">
      <c r="A94" s="59"/>
      <c r="B94" s="60" t="str">
        <f>CONCATENATE($N$2&amp;": "&amp;VLOOKUP($B93,$M$3:$T$34,2,0))</f>
        <v>Font: Arial</v>
      </c>
      <c r="C94" s="60" t="str">
        <f>CONCATENATE($O$2&amp;": "&amp;VLOOKUP($B93,$M$3:$T$34,3,0))</f>
        <v>T-face: Normal</v>
      </c>
      <c r="D94" s="60" t="str">
        <f>CONCATENATE($P$2&amp;": "&amp;VLOOKUP($B93,$M$3:$T$34,4,0))</f>
        <v>Font size: 11</v>
      </c>
      <c r="E94" s="60" t="str">
        <f>CONCATENATE($Q$2&amp;": "&amp;VLOOKUP($B93,$M$3:$T$34,5,0))</f>
        <v>Row height: 24.75</v>
      </c>
      <c r="F94" s="60" t="str">
        <f>CONCATENATE($R$2&amp;": "&amp;VLOOKUP($B93,$M$3:$T$34,6,0))</f>
        <v>Text col: Black</v>
      </c>
      <c r="G94" s="60" t="str">
        <f>CONCATENATE($S$2&amp;": "&amp;VLOOKUP($B93,$M$3:$T$34,7,0))</f>
        <v>BG col: White</v>
      </c>
      <c r="H94" s="61" t="str">
        <f>CONCATENATE($T$2&amp;": "&amp;VLOOKUP($B93,$M$3:$T$34,8,0))</f>
        <v>Just: Left</v>
      </c>
      <c r="I94" s="3"/>
      <c r="J94" s="91" t="s">
        <v>48</v>
      </c>
      <c r="K94" s="43"/>
      <c r="L94" s="43"/>
      <c r="M94" s="3"/>
      <c r="N94" s="3"/>
      <c r="O94" s="3"/>
      <c r="P94" s="3"/>
      <c r="Q94" s="3"/>
      <c r="R94" s="3"/>
    </row>
    <row r="95" spans="1:18" s="3" customFormat="1" x14ac:dyDescent="0.25">
      <c r="A95" s="62" t="s">
        <v>73</v>
      </c>
      <c r="B95" s="47" t="s">
        <v>114</v>
      </c>
      <c r="C95" s="47"/>
      <c r="D95" s="47"/>
      <c r="E95" s="47"/>
      <c r="F95" s="47"/>
      <c r="G95" s="47"/>
      <c r="H95" s="48"/>
      <c r="I95" s="76"/>
      <c r="J95" s="91" t="s">
        <v>48</v>
      </c>
      <c r="K95" s="43"/>
      <c r="L95" s="43"/>
      <c r="M95" s="76"/>
      <c r="N95" s="76"/>
      <c r="O95" s="76"/>
      <c r="P95" s="76"/>
      <c r="Q95" s="76"/>
      <c r="R95" s="76"/>
    </row>
    <row r="96" spans="1:18" s="3" customFormat="1" x14ac:dyDescent="0.25">
      <c r="A96" s="62" t="s">
        <v>74</v>
      </c>
      <c r="B96" s="47"/>
      <c r="C96" s="47"/>
      <c r="D96" s="47"/>
      <c r="E96" s="47"/>
      <c r="F96" s="47"/>
      <c r="G96" s="47"/>
      <c r="H96" s="48"/>
      <c r="J96" s="91" t="s">
        <v>48</v>
      </c>
      <c r="K96" s="43"/>
      <c r="L96" s="43"/>
    </row>
    <row r="97" spans="1:20" s="3" customFormat="1" x14ac:dyDescent="0.25">
      <c r="A97" s="64" t="s">
        <v>78</v>
      </c>
      <c r="B97" s="47" t="s">
        <v>111</v>
      </c>
      <c r="C97" s="47"/>
      <c r="D97" s="47"/>
      <c r="E97" s="47"/>
      <c r="F97" s="47"/>
      <c r="G97" s="47"/>
      <c r="H97" s="48"/>
      <c r="J97" s="91" t="s">
        <v>48</v>
      </c>
      <c r="K97" s="43"/>
      <c r="L97" s="43"/>
    </row>
    <row r="98" spans="1:20" s="3" customFormat="1" x14ac:dyDescent="0.25">
      <c r="A98" s="64" t="s">
        <v>66</v>
      </c>
      <c r="B98" s="279" t="s">
        <v>115</v>
      </c>
      <c r="C98" s="279"/>
      <c r="D98" s="279"/>
      <c r="E98" s="279"/>
      <c r="F98" s="279"/>
      <c r="G98" s="279"/>
      <c r="H98" s="48"/>
      <c r="J98" s="91" t="s">
        <v>48</v>
      </c>
      <c r="K98" s="43"/>
      <c r="L98" s="43"/>
    </row>
    <row r="99" spans="1:20" s="3" customFormat="1" x14ac:dyDescent="0.25">
      <c r="A99" s="64" t="s">
        <v>84</v>
      </c>
      <c r="B99" s="47" t="s">
        <v>48</v>
      </c>
      <c r="C99" s="47"/>
      <c r="D99" s="47"/>
      <c r="E99" s="47"/>
      <c r="F99" s="47"/>
      <c r="G99" s="47"/>
      <c r="H99" s="48"/>
      <c r="J99" s="91" t="s">
        <v>48</v>
      </c>
      <c r="K99" s="43"/>
      <c r="L99" s="43"/>
    </row>
    <row r="100" spans="1:20" s="3" customFormat="1" x14ac:dyDescent="0.25">
      <c r="A100" s="64" t="s">
        <v>105</v>
      </c>
      <c r="B100" s="47" t="s">
        <v>48</v>
      </c>
      <c r="C100" s="47"/>
      <c r="D100" s="47"/>
      <c r="E100" s="47"/>
      <c r="F100" s="47"/>
      <c r="G100" s="47"/>
      <c r="H100" s="48"/>
      <c r="J100" s="91" t="s">
        <v>48</v>
      </c>
      <c r="K100" s="43"/>
      <c r="L100" s="43"/>
    </row>
    <row r="101" spans="1:20" s="3" customFormat="1" x14ac:dyDescent="0.25">
      <c r="A101" s="64" t="s">
        <v>106</v>
      </c>
      <c r="B101" s="47" t="s">
        <v>48</v>
      </c>
      <c r="C101" s="47"/>
      <c r="D101" s="47"/>
      <c r="E101" s="47"/>
      <c r="F101" s="47"/>
      <c r="G101" s="47"/>
      <c r="H101" s="48"/>
      <c r="J101" s="91" t="s">
        <v>48</v>
      </c>
      <c r="K101" s="43"/>
      <c r="L101" s="43"/>
    </row>
    <row r="102" spans="1:20" s="3" customFormat="1" x14ac:dyDescent="0.25">
      <c r="A102" s="64" t="s">
        <v>107</v>
      </c>
      <c r="B102" s="47" t="s">
        <v>48</v>
      </c>
      <c r="C102" s="47"/>
      <c r="D102" s="47"/>
      <c r="E102" s="47"/>
      <c r="F102" s="47"/>
      <c r="G102" s="47"/>
      <c r="H102" s="48"/>
      <c r="J102" s="91" t="s">
        <v>48</v>
      </c>
      <c r="K102" s="43"/>
      <c r="L102" s="43"/>
    </row>
    <row r="103" spans="1:20" ht="30" x14ac:dyDescent="0.25">
      <c r="A103" s="68" t="s">
        <v>108</v>
      </c>
      <c r="B103" s="47" t="str">
        <f>IF(B93=$M$4,"Yes","No")</f>
        <v>No</v>
      </c>
      <c r="C103" s="47"/>
      <c r="D103" s="47"/>
      <c r="E103" s="47"/>
      <c r="F103" s="47"/>
      <c r="G103" s="47"/>
      <c r="H103" s="67"/>
      <c r="I103" s="3"/>
      <c r="J103" s="91" t="s">
        <v>48</v>
      </c>
      <c r="K103" s="43"/>
      <c r="L103" s="43"/>
      <c r="M103" s="3"/>
      <c r="N103" s="3"/>
      <c r="O103" s="3"/>
      <c r="P103" s="3"/>
      <c r="Q103" s="3"/>
      <c r="R103" s="3"/>
    </row>
    <row r="104" spans="1:20" s="3" customFormat="1" x14ac:dyDescent="0.25">
      <c r="A104" s="62" t="s">
        <v>93</v>
      </c>
      <c r="B104" s="279" t="s">
        <v>116</v>
      </c>
      <c r="C104" s="279"/>
      <c r="D104" s="279"/>
      <c r="E104" s="279"/>
      <c r="F104" s="279"/>
      <c r="G104" s="279"/>
      <c r="H104" s="48"/>
      <c r="I104" s="75"/>
      <c r="J104" s="91" t="s">
        <v>48</v>
      </c>
      <c r="K104" s="43"/>
      <c r="L104" s="43"/>
      <c r="M104" s="69"/>
      <c r="N104" s="69"/>
      <c r="O104" s="69"/>
      <c r="P104" s="69"/>
      <c r="Q104" s="69"/>
      <c r="R104" s="69"/>
    </row>
    <row r="105" spans="1:20" s="3" customFormat="1" thickBot="1" x14ac:dyDescent="0.25">
      <c r="A105" s="70"/>
      <c r="B105" s="47"/>
      <c r="C105" s="47"/>
      <c r="D105" s="47"/>
      <c r="E105" s="47"/>
      <c r="F105" s="47"/>
      <c r="G105" s="47"/>
      <c r="H105" s="48"/>
      <c r="J105" s="91" t="s">
        <v>48</v>
      </c>
      <c r="K105" s="43"/>
      <c r="L105" s="43"/>
    </row>
    <row r="106" spans="1:20" s="3" customFormat="1" ht="15.75" thickBot="1" x14ac:dyDescent="0.3">
      <c r="A106" s="108" t="s">
        <v>117</v>
      </c>
      <c r="B106" s="111" t="s">
        <v>118</v>
      </c>
      <c r="C106" s="109"/>
      <c r="D106" s="109"/>
      <c r="E106" s="109"/>
      <c r="F106" s="109"/>
      <c r="G106" s="109"/>
      <c r="H106" s="110"/>
      <c r="J106" s="91" t="s">
        <v>48</v>
      </c>
      <c r="K106" s="43"/>
      <c r="L106" s="43"/>
    </row>
    <row r="107" spans="1:20" s="3" customFormat="1" x14ac:dyDescent="0.25">
      <c r="A107" s="62" t="s">
        <v>66</v>
      </c>
      <c r="B107" s="47" t="s">
        <v>87</v>
      </c>
      <c r="C107" s="47"/>
      <c r="D107" s="47"/>
      <c r="E107" s="47"/>
      <c r="F107" s="47"/>
      <c r="G107" s="47"/>
      <c r="H107" s="48"/>
      <c r="J107" s="91" t="s">
        <v>48</v>
      </c>
      <c r="K107" s="43"/>
      <c r="L107" s="43"/>
    </row>
    <row r="108" spans="1:20" s="3" customFormat="1" ht="29.25" x14ac:dyDescent="0.25">
      <c r="A108" s="59"/>
      <c r="B108" s="60" t="str">
        <f>CONCATENATE($N$2&amp;": "&amp;VLOOKUP($B107,$M$3:$T$34,2,0))</f>
        <v>Font: Arial</v>
      </c>
      <c r="C108" s="60" t="str">
        <f>CONCATENATE($O$2&amp;": "&amp;VLOOKUP($B107,$M$3:$T$34,3,0))</f>
        <v>T-face: Normal</v>
      </c>
      <c r="D108" s="60" t="str">
        <f>CONCATENATE($P$2&amp;": "&amp;VLOOKUP($B107,$M$3:$T$34,4,0))</f>
        <v>Font size: 11</v>
      </c>
      <c r="E108" s="60" t="str">
        <f>CONCATENATE($Q$2&amp;": "&amp;VLOOKUP($B107,$M$3:$T$34,5,0))</f>
        <v>Row height: 15</v>
      </c>
      <c r="F108" s="60" t="str">
        <f>CONCATENATE($R$2&amp;": "&amp;VLOOKUP($B107,$M$3:$T$34,6,0))</f>
        <v>Text col: Black</v>
      </c>
      <c r="G108" s="60" t="str">
        <f>CONCATENATE($S$2&amp;": "&amp;VLOOKUP($B107,$M$3:$T$34,7,0))</f>
        <v>BG col: White</v>
      </c>
      <c r="H108" s="61" t="str">
        <f>CONCATENATE($T$2&amp;": "&amp;VLOOKUP($B107,$M$3:$T$34,8,0))</f>
        <v>Just: Left</v>
      </c>
      <c r="J108" s="91" t="s">
        <v>48</v>
      </c>
      <c r="K108" s="43"/>
      <c r="L108" s="43"/>
      <c r="S108" s="76"/>
      <c r="T108" s="76"/>
    </row>
    <row r="109" spans="1:20" s="3" customFormat="1" x14ac:dyDescent="0.25">
      <c r="A109" s="62" t="s">
        <v>73</v>
      </c>
      <c r="B109" s="47" t="s">
        <v>114</v>
      </c>
      <c r="C109" s="47"/>
      <c r="D109" s="47"/>
      <c r="E109" s="47"/>
      <c r="F109" s="47"/>
      <c r="G109" s="47"/>
      <c r="H109" s="48"/>
      <c r="I109" s="76"/>
      <c r="J109" s="91" t="s">
        <v>48</v>
      </c>
      <c r="K109" s="43"/>
      <c r="L109" s="43"/>
      <c r="M109" s="76"/>
      <c r="N109" s="76"/>
      <c r="O109" s="76"/>
      <c r="P109" s="76"/>
      <c r="Q109" s="76"/>
      <c r="R109" s="76"/>
    </row>
    <row r="110" spans="1:20" s="3" customFormat="1" x14ac:dyDescent="0.25">
      <c r="A110" s="62" t="s">
        <v>74</v>
      </c>
      <c r="B110" s="47"/>
      <c r="C110" s="47"/>
      <c r="D110" s="47"/>
      <c r="E110" s="47"/>
      <c r="F110" s="47"/>
      <c r="G110" s="47"/>
      <c r="H110" s="48"/>
      <c r="J110" s="91" t="s">
        <v>48</v>
      </c>
      <c r="K110" s="43"/>
      <c r="L110" s="43"/>
    </row>
    <row r="111" spans="1:20" s="3" customFormat="1" x14ac:dyDescent="0.25">
      <c r="A111" s="64" t="s">
        <v>78</v>
      </c>
      <c r="B111" s="47" t="s">
        <v>111</v>
      </c>
      <c r="C111" s="47"/>
      <c r="D111" s="47"/>
      <c r="E111" s="47"/>
      <c r="F111" s="47"/>
      <c r="G111" s="47"/>
      <c r="H111" s="48"/>
      <c r="J111" s="91" t="s">
        <v>48</v>
      </c>
      <c r="K111" s="43"/>
      <c r="L111" s="43"/>
    </row>
    <row r="112" spans="1:20" s="3" customFormat="1" x14ac:dyDescent="0.25">
      <c r="A112" s="64" t="s">
        <v>66</v>
      </c>
      <c r="B112" s="279" t="s">
        <v>115</v>
      </c>
      <c r="C112" s="279"/>
      <c r="D112" s="279"/>
      <c r="E112" s="279"/>
      <c r="F112" s="279"/>
      <c r="G112" s="279"/>
      <c r="H112" s="48"/>
      <c r="J112" s="91" t="s">
        <v>48</v>
      </c>
      <c r="K112" s="43"/>
      <c r="L112" s="43"/>
    </row>
    <row r="113" spans="1:20" s="3" customFormat="1" x14ac:dyDescent="0.25">
      <c r="A113" s="64" t="s">
        <v>84</v>
      </c>
      <c r="B113" s="47" t="s">
        <v>48</v>
      </c>
      <c r="C113" s="47"/>
      <c r="D113" s="47"/>
      <c r="E113" s="47"/>
      <c r="F113" s="47"/>
      <c r="G113" s="47"/>
      <c r="H113" s="48"/>
      <c r="J113" s="91" t="s">
        <v>48</v>
      </c>
      <c r="K113" s="43"/>
      <c r="L113" s="43"/>
    </row>
    <row r="114" spans="1:20" s="3" customFormat="1" x14ac:dyDescent="0.25">
      <c r="A114" s="64" t="s">
        <v>105</v>
      </c>
      <c r="B114" s="47" t="s">
        <v>48</v>
      </c>
      <c r="C114" s="47"/>
      <c r="D114" s="47"/>
      <c r="E114" s="47"/>
      <c r="F114" s="47"/>
      <c r="G114" s="47"/>
      <c r="H114" s="48"/>
      <c r="J114" s="91" t="s">
        <v>48</v>
      </c>
      <c r="K114" s="43"/>
      <c r="L114" s="43"/>
    </row>
    <row r="115" spans="1:20" s="3" customFormat="1" x14ac:dyDescent="0.25">
      <c r="A115" s="64" t="s">
        <v>106</v>
      </c>
      <c r="B115" s="47" t="s">
        <v>48</v>
      </c>
      <c r="C115" s="47"/>
      <c r="D115" s="47"/>
      <c r="E115" s="47"/>
      <c r="F115" s="47"/>
      <c r="G115" s="47"/>
      <c r="H115" s="48"/>
      <c r="J115" s="91" t="s">
        <v>48</v>
      </c>
      <c r="K115" s="43"/>
      <c r="L115" s="43"/>
    </row>
    <row r="116" spans="1:20" s="3" customFormat="1" x14ac:dyDescent="0.25">
      <c r="A116" s="64" t="s">
        <v>107</v>
      </c>
      <c r="B116" s="47" t="s">
        <v>48</v>
      </c>
      <c r="C116" s="47"/>
      <c r="D116" s="47"/>
      <c r="E116" s="47"/>
      <c r="F116" s="47"/>
      <c r="G116" s="47"/>
      <c r="H116" s="48"/>
      <c r="J116" s="91" t="s">
        <v>48</v>
      </c>
      <c r="K116" s="43"/>
      <c r="L116" s="43"/>
    </row>
    <row r="117" spans="1:20" ht="30" x14ac:dyDescent="0.25">
      <c r="A117" s="68" t="s">
        <v>108</v>
      </c>
      <c r="B117" s="47" t="str">
        <f>IF(B107=$M$4,"Yes","No")</f>
        <v>No</v>
      </c>
      <c r="C117" s="47"/>
      <c r="D117" s="47"/>
      <c r="E117" s="47"/>
      <c r="F117" s="47"/>
      <c r="G117" s="47"/>
      <c r="H117" s="67"/>
      <c r="I117" s="3"/>
      <c r="J117" s="91" t="s">
        <v>48</v>
      </c>
      <c r="K117" s="43"/>
      <c r="L117" s="43"/>
      <c r="M117" s="3"/>
      <c r="N117" s="3"/>
      <c r="O117" s="3"/>
      <c r="P117" s="3"/>
      <c r="Q117" s="3"/>
      <c r="R117" s="3"/>
    </row>
    <row r="118" spans="1:20" s="3" customFormat="1" x14ac:dyDescent="0.25">
      <c r="A118" s="62" t="s">
        <v>93</v>
      </c>
      <c r="B118" s="279" t="s">
        <v>116</v>
      </c>
      <c r="C118" s="279"/>
      <c r="D118" s="279"/>
      <c r="E118" s="279"/>
      <c r="F118" s="279"/>
      <c r="G118" s="279"/>
      <c r="H118" s="48"/>
      <c r="I118" s="75"/>
      <c r="J118" s="91" t="s">
        <v>48</v>
      </c>
      <c r="K118" s="43"/>
      <c r="L118" s="43"/>
      <c r="M118" s="69"/>
      <c r="N118" s="69"/>
      <c r="O118" s="69"/>
      <c r="P118" s="69"/>
      <c r="Q118" s="69"/>
      <c r="R118" s="69"/>
    </row>
    <row r="119" spans="1:20" s="3" customFormat="1" thickBot="1" x14ac:dyDescent="0.25">
      <c r="A119" s="70"/>
      <c r="B119" s="47"/>
      <c r="C119" s="47"/>
      <c r="D119" s="47"/>
      <c r="E119" s="47"/>
      <c r="F119" s="47"/>
      <c r="G119" s="47"/>
      <c r="H119" s="48"/>
      <c r="J119" s="91" t="s">
        <v>48</v>
      </c>
      <c r="K119" s="43"/>
      <c r="L119" s="43"/>
    </row>
    <row r="120" spans="1:20" s="3" customFormat="1" ht="15.75" thickBot="1" x14ac:dyDescent="0.3">
      <c r="A120" s="108" t="s">
        <v>119</v>
      </c>
      <c r="B120" s="111" t="s">
        <v>118</v>
      </c>
      <c r="C120" s="109"/>
      <c r="D120" s="109"/>
      <c r="E120" s="109"/>
      <c r="F120" s="109"/>
      <c r="G120" s="109"/>
      <c r="H120" s="110"/>
      <c r="J120" s="91" t="s">
        <v>48</v>
      </c>
      <c r="K120" s="43"/>
      <c r="L120" s="43"/>
    </row>
    <row r="121" spans="1:20" s="3" customFormat="1" x14ac:dyDescent="0.25">
      <c r="A121" s="62" t="s">
        <v>66</v>
      </c>
      <c r="B121" s="47" t="s">
        <v>87</v>
      </c>
      <c r="C121" s="47"/>
      <c r="D121" s="47"/>
      <c r="E121" s="47"/>
      <c r="F121" s="47"/>
      <c r="G121" s="47"/>
      <c r="H121" s="48"/>
      <c r="J121" s="91" t="s">
        <v>48</v>
      </c>
      <c r="K121" s="43"/>
      <c r="L121" s="43"/>
    </row>
    <row r="122" spans="1:20" s="76" customFormat="1" x14ac:dyDescent="0.25">
      <c r="A122" s="62"/>
      <c r="B122" s="77" t="str">
        <f>CONCATENATE($N$2&amp;": "&amp;VLOOKUP($B121,$M$3:$T$34,2,0))</f>
        <v>Font: Arial</v>
      </c>
      <c r="C122" s="77" t="str">
        <f>CONCATENATE($O$2&amp;": "&amp;VLOOKUP($B121,$M$3:$T$34,3,0))</f>
        <v>T-face: Normal</v>
      </c>
      <c r="D122" s="77" t="str">
        <f>CONCATENATE($P$2&amp;": "&amp;VLOOKUP($B121,$M$3:$T$34,4,0))</f>
        <v>Font size: 11</v>
      </c>
      <c r="E122" s="77" t="str">
        <f>CONCATENATE($Q$2&amp;": "&amp;VLOOKUP($B121,$M$3:$T$34,5,0))</f>
        <v>Row height: 15</v>
      </c>
      <c r="F122" s="77" t="str">
        <f>CONCATENATE($R$2&amp;": "&amp;VLOOKUP($B121,$M$3:$T$34,6,0))</f>
        <v>Text col: Black</v>
      </c>
      <c r="G122" s="77" t="str">
        <f>CONCATENATE($S$2&amp;": "&amp;VLOOKUP($B121,$M$3:$T$34,7,0))</f>
        <v>BG col: White</v>
      </c>
      <c r="H122" s="78" t="str">
        <f>CONCATENATE($T$2&amp;": "&amp;VLOOKUP($B121,$M$3:$T$34,8,0))</f>
        <v>Just: Left</v>
      </c>
      <c r="I122" s="3"/>
      <c r="J122" s="91" t="s">
        <v>48</v>
      </c>
      <c r="K122" s="43"/>
      <c r="L122" s="43"/>
      <c r="M122" s="3"/>
      <c r="N122" s="3"/>
      <c r="O122" s="3"/>
      <c r="P122" s="3"/>
      <c r="Q122" s="3"/>
      <c r="R122" s="3"/>
      <c r="S122" s="3"/>
      <c r="T122" s="3"/>
    </row>
    <row r="123" spans="1:20" s="3" customFormat="1" x14ac:dyDescent="0.25">
      <c r="A123" s="62" t="s">
        <v>73</v>
      </c>
      <c r="B123" s="47" t="s">
        <v>114</v>
      </c>
      <c r="C123" s="47"/>
      <c r="D123" s="47"/>
      <c r="E123" s="47"/>
      <c r="F123" s="47"/>
      <c r="G123" s="47"/>
      <c r="H123" s="48"/>
      <c r="J123" s="91" t="s">
        <v>48</v>
      </c>
      <c r="K123" s="43"/>
      <c r="L123" s="43"/>
    </row>
    <row r="124" spans="1:20" s="3" customFormat="1" x14ac:dyDescent="0.25">
      <c r="A124" s="62" t="s">
        <v>74</v>
      </c>
      <c r="B124" s="47"/>
      <c r="C124" s="47"/>
      <c r="D124" s="47"/>
      <c r="E124" s="47"/>
      <c r="F124" s="47"/>
      <c r="G124" s="47"/>
      <c r="H124" s="48"/>
      <c r="J124" s="91" t="s">
        <v>48</v>
      </c>
      <c r="K124" s="43"/>
      <c r="L124" s="43"/>
    </row>
    <row r="125" spans="1:20" s="3" customFormat="1" x14ac:dyDescent="0.25">
      <c r="A125" s="64" t="s">
        <v>78</v>
      </c>
      <c r="B125" s="47" t="s">
        <v>111</v>
      </c>
      <c r="C125" s="47"/>
      <c r="D125" s="47"/>
      <c r="E125" s="47"/>
      <c r="F125" s="47"/>
      <c r="G125" s="47"/>
      <c r="H125" s="48"/>
      <c r="J125" s="91" t="s">
        <v>48</v>
      </c>
      <c r="K125" s="43"/>
      <c r="L125" s="43"/>
    </row>
    <row r="126" spans="1:20" s="3" customFormat="1" x14ac:dyDescent="0.25">
      <c r="A126" s="64" t="s">
        <v>66</v>
      </c>
      <c r="B126" s="279" t="s">
        <v>115</v>
      </c>
      <c r="C126" s="279"/>
      <c r="D126" s="279"/>
      <c r="E126" s="279"/>
      <c r="F126" s="279"/>
      <c r="G126" s="279"/>
      <c r="H126" s="48"/>
      <c r="J126" s="91" t="s">
        <v>48</v>
      </c>
      <c r="K126" s="43"/>
      <c r="L126" s="43"/>
    </row>
    <row r="127" spans="1:20" s="3" customFormat="1" x14ac:dyDescent="0.25">
      <c r="A127" s="64" t="s">
        <v>84</v>
      </c>
      <c r="B127" s="47" t="s">
        <v>48</v>
      </c>
      <c r="C127" s="47"/>
      <c r="D127" s="47"/>
      <c r="E127" s="47"/>
      <c r="F127" s="47"/>
      <c r="G127" s="47"/>
      <c r="H127" s="48"/>
      <c r="J127" s="91" t="s">
        <v>48</v>
      </c>
      <c r="K127" s="43"/>
      <c r="L127" s="43"/>
    </row>
    <row r="128" spans="1:20" s="3" customFormat="1" x14ac:dyDescent="0.25">
      <c r="A128" s="64" t="s">
        <v>105</v>
      </c>
      <c r="B128" s="47" t="s">
        <v>48</v>
      </c>
      <c r="C128" s="47"/>
      <c r="D128" s="47"/>
      <c r="E128" s="47"/>
      <c r="F128" s="47"/>
      <c r="G128" s="47"/>
      <c r="H128" s="48"/>
      <c r="J128" s="91" t="s">
        <v>48</v>
      </c>
      <c r="K128" s="43"/>
      <c r="L128" s="43"/>
    </row>
    <row r="129" spans="1:20" s="3" customFormat="1" x14ac:dyDescent="0.25">
      <c r="A129" s="64" t="s">
        <v>106</v>
      </c>
      <c r="B129" s="47" t="s">
        <v>48</v>
      </c>
      <c r="C129" s="47"/>
      <c r="D129" s="47"/>
      <c r="E129" s="47"/>
      <c r="F129" s="47"/>
      <c r="G129" s="47"/>
      <c r="H129" s="48"/>
      <c r="J129" s="91" t="s">
        <v>48</v>
      </c>
      <c r="K129" s="43"/>
      <c r="L129" s="43"/>
    </row>
    <row r="130" spans="1:20" s="3" customFormat="1" x14ac:dyDescent="0.25">
      <c r="A130" s="64" t="s">
        <v>107</v>
      </c>
      <c r="B130" s="47" t="s">
        <v>48</v>
      </c>
      <c r="C130" s="47"/>
      <c r="D130" s="47"/>
      <c r="E130" s="47"/>
      <c r="F130" s="47"/>
      <c r="G130" s="47"/>
      <c r="H130" s="48"/>
      <c r="J130" s="91" t="s">
        <v>48</v>
      </c>
      <c r="K130" s="43"/>
      <c r="L130" s="43"/>
    </row>
    <row r="131" spans="1:20" ht="30" x14ac:dyDescent="0.25">
      <c r="A131" s="68" t="s">
        <v>108</v>
      </c>
      <c r="B131" s="47" t="str">
        <f>IF(B121=$M$4,"Yes","No")</f>
        <v>No</v>
      </c>
      <c r="C131" s="47"/>
      <c r="D131" s="47"/>
      <c r="E131" s="47"/>
      <c r="F131" s="47"/>
      <c r="G131" s="47"/>
      <c r="H131" s="67"/>
      <c r="I131" s="3"/>
      <c r="J131" s="91" t="s">
        <v>48</v>
      </c>
      <c r="K131" s="43"/>
      <c r="L131" s="43"/>
      <c r="M131" s="3"/>
      <c r="N131" s="3"/>
      <c r="O131" s="3"/>
      <c r="P131" s="3"/>
      <c r="Q131" s="3"/>
      <c r="R131" s="3"/>
    </row>
    <row r="132" spans="1:20" s="3" customFormat="1" ht="15" customHeight="1" x14ac:dyDescent="0.25">
      <c r="A132" s="62" t="s">
        <v>93</v>
      </c>
      <c r="B132" s="279" t="s">
        <v>116</v>
      </c>
      <c r="C132" s="279"/>
      <c r="D132" s="279"/>
      <c r="E132" s="279"/>
      <c r="F132" s="279"/>
      <c r="G132" s="279"/>
      <c r="H132" s="48"/>
      <c r="I132" s="75"/>
      <c r="J132" s="91" t="s">
        <v>48</v>
      </c>
      <c r="K132" s="43"/>
      <c r="L132" s="43"/>
      <c r="M132" s="69"/>
      <c r="N132" s="69"/>
      <c r="O132" s="69"/>
      <c r="P132" s="69"/>
      <c r="Q132" s="69"/>
      <c r="R132" s="69"/>
    </row>
    <row r="133" spans="1:20" s="3" customFormat="1" thickBot="1" x14ac:dyDescent="0.25">
      <c r="A133" s="70"/>
      <c r="B133" s="47"/>
      <c r="C133" s="47"/>
      <c r="D133" s="47"/>
      <c r="E133" s="47"/>
      <c r="F133" s="47"/>
      <c r="G133" s="47"/>
      <c r="H133" s="48"/>
      <c r="J133" s="91" t="s">
        <v>48</v>
      </c>
      <c r="K133" s="43"/>
      <c r="L133" s="43"/>
    </row>
    <row r="134" spans="1:20" s="3" customFormat="1" ht="15.75" thickBot="1" x14ac:dyDescent="0.3">
      <c r="A134" s="108" t="s">
        <v>120</v>
      </c>
      <c r="B134" s="111" t="s">
        <v>135</v>
      </c>
      <c r="C134" s="109"/>
      <c r="D134" s="109"/>
      <c r="E134" s="109"/>
      <c r="F134" s="109"/>
      <c r="G134" s="109"/>
      <c r="H134" s="110"/>
      <c r="J134" s="91" t="s">
        <v>48</v>
      </c>
      <c r="K134" s="43"/>
      <c r="L134" s="43"/>
    </row>
    <row r="135" spans="1:20" s="3" customFormat="1" x14ac:dyDescent="0.25">
      <c r="A135" s="62" t="s">
        <v>66</v>
      </c>
      <c r="B135" s="47" t="s">
        <v>80</v>
      </c>
      <c r="C135" s="47"/>
      <c r="D135" s="47"/>
      <c r="E135" s="47"/>
      <c r="F135" s="47"/>
      <c r="G135" s="47"/>
      <c r="H135" s="48"/>
      <c r="J135" s="91" t="s">
        <v>48</v>
      </c>
      <c r="K135" s="43"/>
      <c r="L135" s="43"/>
    </row>
    <row r="136" spans="1:20" s="3" customFormat="1" ht="29.25" x14ac:dyDescent="0.25">
      <c r="A136" s="59"/>
      <c r="B136" s="60" t="str">
        <f>CONCATENATE($N$2&amp;": "&amp;VLOOKUP($B135,$M$3:$T$34,2,0))</f>
        <v>Font: Arial</v>
      </c>
      <c r="C136" s="60" t="str">
        <f>CONCATENATE($O$2&amp;": "&amp;VLOOKUP($B135,$M$3:$T$34,3,0))</f>
        <v>T-face: Normal</v>
      </c>
      <c r="D136" s="60" t="str">
        <f>CONCATENATE($P$2&amp;": "&amp;VLOOKUP($B135,$M$3:$T$34,4,0))</f>
        <v>Font size: 11</v>
      </c>
      <c r="E136" s="60" t="str">
        <f>CONCATENATE($Q$2&amp;": "&amp;VLOOKUP($B135,$M$3:$T$34,5,0))</f>
        <v>Row height: 24.75</v>
      </c>
      <c r="F136" s="60" t="str">
        <f>CONCATENATE($R$2&amp;": "&amp;VLOOKUP($B135,$M$3:$T$34,6,0))</f>
        <v>Text col: Black</v>
      </c>
      <c r="G136" s="60" t="str">
        <f>CONCATENATE($S$2&amp;": "&amp;VLOOKUP($B135,$M$3:$T$34,7,0))</f>
        <v>BG col: White</v>
      </c>
      <c r="H136" s="61" t="str">
        <f>CONCATENATE($T$2&amp;": "&amp;VLOOKUP($B135,$M$3:$T$34,8,0))</f>
        <v>Just: Left</v>
      </c>
      <c r="J136" s="91" t="s">
        <v>48</v>
      </c>
      <c r="K136" s="43"/>
      <c r="L136" s="43"/>
      <c r="S136" s="76"/>
      <c r="T136" s="76"/>
    </row>
    <row r="137" spans="1:20" s="3" customFormat="1" x14ac:dyDescent="0.25">
      <c r="A137" s="62" t="s">
        <v>73</v>
      </c>
      <c r="B137" s="47" t="s">
        <v>247</v>
      </c>
      <c r="C137" s="47"/>
      <c r="D137" s="47"/>
      <c r="E137" s="47"/>
      <c r="F137" s="47"/>
      <c r="G137" s="47"/>
      <c r="H137" s="48"/>
      <c r="I137" s="76"/>
      <c r="J137" s="91" t="s">
        <v>48</v>
      </c>
      <c r="K137" s="43"/>
      <c r="L137" s="43"/>
      <c r="M137" s="76"/>
      <c r="N137" s="76"/>
      <c r="O137" s="76"/>
      <c r="P137" s="76"/>
      <c r="Q137" s="76"/>
      <c r="R137" s="76"/>
    </row>
    <row r="138" spans="1:20" s="3" customFormat="1" x14ac:dyDescent="0.25">
      <c r="A138" s="62" t="s">
        <v>74</v>
      </c>
      <c r="B138" s="47"/>
      <c r="C138" s="47"/>
      <c r="D138" s="47"/>
      <c r="E138" s="47"/>
      <c r="F138" s="47"/>
      <c r="G138" s="47"/>
      <c r="H138" s="48"/>
      <c r="J138" s="91" t="s">
        <v>48</v>
      </c>
      <c r="K138" s="43"/>
      <c r="L138" s="43"/>
    </row>
    <row r="139" spans="1:20" s="3" customFormat="1" x14ac:dyDescent="0.25">
      <c r="A139" s="64" t="s">
        <v>78</v>
      </c>
      <c r="B139" s="47" t="s">
        <v>111</v>
      </c>
      <c r="C139" s="47"/>
      <c r="D139" s="47"/>
      <c r="E139" s="47"/>
      <c r="F139" s="47"/>
      <c r="G139" s="47"/>
      <c r="H139" s="48"/>
      <c r="J139" s="91" t="s">
        <v>48</v>
      </c>
      <c r="K139" s="43"/>
      <c r="L139" s="43"/>
    </row>
    <row r="140" spans="1:20" s="3" customFormat="1" x14ac:dyDescent="0.25">
      <c r="A140" s="64" t="s">
        <v>66</v>
      </c>
      <c r="B140" s="279" t="s">
        <v>115</v>
      </c>
      <c r="C140" s="279"/>
      <c r="D140" s="279"/>
      <c r="E140" s="279"/>
      <c r="F140" s="279"/>
      <c r="G140" s="279"/>
      <c r="H140" s="48"/>
      <c r="J140" s="91" t="s">
        <v>48</v>
      </c>
      <c r="K140" s="43"/>
      <c r="L140" s="43"/>
    </row>
    <row r="141" spans="1:20" s="3" customFormat="1" x14ac:dyDescent="0.25">
      <c r="A141" s="64" t="s">
        <v>84</v>
      </c>
      <c r="B141" s="47" t="s">
        <v>48</v>
      </c>
      <c r="C141" s="47"/>
      <c r="D141" s="47"/>
      <c r="E141" s="47"/>
      <c r="F141" s="47"/>
      <c r="G141" s="47"/>
      <c r="H141" s="48"/>
      <c r="J141" s="91" t="s">
        <v>48</v>
      </c>
      <c r="K141" s="43"/>
      <c r="L141" s="43"/>
    </row>
    <row r="142" spans="1:20" s="3" customFormat="1" x14ac:dyDescent="0.25">
      <c r="A142" s="64" t="s">
        <v>105</v>
      </c>
      <c r="B142" s="47" t="s">
        <v>48</v>
      </c>
      <c r="C142" s="47"/>
      <c r="D142" s="47"/>
      <c r="E142" s="47"/>
      <c r="F142" s="47"/>
      <c r="G142" s="47"/>
      <c r="H142" s="48"/>
      <c r="J142" s="91" t="s">
        <v>48</v>
      </c>
      <c r="K142" s="43"/>
      <c r="L142" s="43"/>
    </row>
    <row r="143" spans="1:20" s="3" customFormat="1" x14ac:dyDescent="0.25">
      <c r="A143" s="64" t="s">
        <v>106</v>
      </c>
      <c r="B143" s="47" t="s">
        <v>48</v>
      </c>
      <c r="C143" s="47"/>
      <c r="D143" s="47"/>
      <c r="E143" s="47"/>
      <c r="F143" s="47"/>
      <c r="G143" s="47"/>
      <c r="H143" s="48"/>
      <c r="J143" s="91" t="s">
        <v>48</v>
      </c>
      <c r="K143" s="43"/>
      <c r="L143" s="43"/>
    </row>
    <row r="144" spans="1:20" s="3" customFormat="1" x14ac:dyDescent="0.25">
      <c r="A144" s="64" t="s">
        <v>107</v>
      </c>
      <c r="B144" s="47" t="s">
        <v>48</v>
      </c>
      <c r="C144" s="47"/>
      <c r="D144" s="47"/>
      <c r="E144" s="47"/>
      <c r="F144" s="47"/>
      <c r="G144" s="47"/>
      <c r="H144" s="48"/>
      <c r="J144" s="91" t="s">
        <v>48</v>
      </c>
      <c r="K144" s="43"/>
      <c r="L144" s="43"/>
    </row>
    <row r="145" spans="1:20" ht="30" x14ac:dyDescent="0.25">
      <c r="A145" s="68" t="s">
        <v>108</v>
      </c>
      <c r="B145" s="47" t="str">
        <f>IF(B135=$M$4,"Yes","No")</f>
        <v>No</v>
      </c>
      <c r="C145" s="47"/>
      <c r="D145" s="47"/>
      <c r="E145" s="47"/>
      <c r="F145" s="47"/>
      <c r="G145" s="47"/>
      <c r="H145" s="67"/>
      <c r="I145" s="3"/>
      <c r="J145" s="91" t="s">
        <v>48</v>
      </c>
      <c r="K145" s="43"/>
      <c r="L145" s="43"/>
      <c r="M145" s="3"/>
      <c r="N145" s="3"/>
      <c r="O145" s="3"/>
      <c r="P145" s="3"/>
      <c r="Q145" s="3"/>
      <c r="R145" s="3"/>
    </row>
    <row r="146" spans="1:20" s="3" customFormat="1" ht="15" customHeight="1" x14ac:dyDescent="0.25">
      <c r="A146" s="62" t="s">
        <v>93</v>
      </c>
      <c r="B146" s="279" t="s">
        <v>246</v>
      </c>
      <c r="C146" s="279"/>
      <c r="D146" s="279"/>
      <c r="E146" s="279"/>
      <c r="F146" s="279"/>
      <c r="G146" s="279"/>
      <c r="H146" s="48"/>
      <c r="I146" s="75"/>
      <c r="J146" s="91" t="s">
        <v>48</v>
      </c>
      <c r="K146" s="43"/>
      <c r="L146" s="43"/>
      <c r="M146" s="69"/>
      <c r="N146" s="69"/>
      <c r="O146" s="69"/>
      <c r="P146" s="69"/>
      <c r="Q146" s="69"/>
      <c r="R146" s="69"/>
    </row>
    <row r="147" spans="1:20" s="3" customFormat="1" thickBot="1" x14ac:dyDescent="0.25">
      <c r="A147" s="70"/>
      <c r="B147" s="47"/>
      <c r="C147" s="47"/>
      <c r="D147" s="47"/>
      <c r="E147" s="47"/>
      <c r="F147" s="47"/>
      <c r="G147" s="47"/>
      <c r="H147" s="48"/>
      <c r="J147" s="91" t="s">
        <v>48</v>
      </c>
      <c r="K147" s="43"/>
      <c r="L147" s="43"/>
    </row>
    <row r="148" spans="1:20" s="3" customFormat="1" ht="15.75" thickBot="1" x14ac:dyDescent="0.3">
      <c r="A148" s="108" t="s">
        <v>121</v>
      </c>
      <c r="B148" s="111" t="s">
        <v>122</v>
      </c>
      <c r="C148" s="109"/>
      <c r="D148" s="109"/>
      <c r="E148" s="109"/>
      <c r="F148" s="109"/>
      <c r="G148" s="109"/>
      <c r="H148" s="110"/>
      <c r="J148" s="91" t="s">
        <v>48</v>
      </c>
      <c r="K148" s="43"/>
      <c r="L148" s="43"/>
    </row>
    <row r="149" spans="1:20" s="3" customFormat="1" x14ac:dyDescent="0.25">
      <c r="A149" s="62" t="s">
        <v>66</v>
      </c>
      <c r="B149" s="47" t="s">
        <v>75</v>
      </c>
      <c r="C149" s="47"/>
      <c r="D149" s="47"/>
      <c r="E149" s="47"/>
      <c r="F149" s="47"/>
      <c r="G149" s="47"/>
      <c r="H149" s="48"/>
      <c r="J149" s="91" t="s">
        <v>48</v>
      </c>
      <c r="K149" s="43"/>
      <c r="L149" s="43"/>
    </row>
    <row r="150" spans="1:20" s="76" customFormat="1" x14ac:dyDescent="0.25">
      <c r="A150" s="62"/>
      <c r="B150" s="77" t="str">
        <f>CONCATENATE($N$2&amp;": "&amp;VLOOKUP($B149,$M$3:$T$34,2,0))</f>
        <v>Font: Arial</v>
      </c>
      <c r="C150" s="77" t="str">
        <f>CONCATENATE($O$2&amp;": "&amp;VLOOKUP($B149,$M$3:$T$34,3,0))</f>
        <v>T-face: Underlined</v>
      </c>
      <c r="D150" s="77" t="str">
        <f>CONCATENATE($P$2&amp;": "&amp;VLOOKUP($B149,$M$3:$T$34,4,0))</f>
        <v>Font size: 11</v>
      </c>
      <c r="E150" s="77" t="str">
        <f>CONCATENATE($Q$2&amp;": "&amp;VLOOKUP($B149,$M$3:$T$34,5,0))</f>
        <v>Row height: 15</v>
      </c>
      <c r="F150" s="77" t="str">
        <f>CONCATENATE($R$2&amp;": "&amp;VLOOKUP($B149,$M$3:$T$34,6,0))</f>
        <v>Text col: Blue</v>
      </c>
      <c r="G150" s="77" t="str">
        <f>CONCATENATE($S$2&amp;": "&amp;VLOOKUP($B149,$M$3:$T$34,7,0))</f>
        <v>BG col: White</v>
      </c>
      <c r="H150" s="78" t="str">
        <f>CONCATENATE($T$2&amp;": "&amp;VLOOKUP($B149,$M$3:$T$34,8,0))</f>
        <v>Just: Left</v>
      </c>
      <c r="I150" s="3"/>
      <c r="J150" s="91" t="s">
        <v>48</v>
      </c>
      <c r="K150" s="43"/>
      <c r="L150" s="43"/>
      <c r="M150" s="3"/>
      <c r="N150" s="3"/>
      <c r="O150" s="3"/>
      <c r="P150" s="3"/>
      <c r="Q150" s="3"/>
      <c r="R150" s="3"/>
      <c r="S150" s="3"/>
      <c r="T150" s="3"/>
    </row>
    <row r="151" spans="1:20" s="3" customFormat="1" x14ac:dyDescent="0.25">
      <c r="A151" s="62" t="s">
        <v>73</v>
      </c>
      <c r="B151" s="47" t="s">
        <v>243</v>
      </c>
      <c r="C151" s="47"/>
      <c r="D151" s="47"/>
      <c r="E151" s="47"/>
      <c r="F151" s="47"/>
      <c r="G151" s="47"/>
      <c r="H151" s="48"/>
      <c r="J151" s="91" t="s">
        <v>48</v>
      </c>
      <c r="K151" s="43"/>
      <c r="L151" s="43"/>
    </row>
    <row r="152" spans="1:20" s="3" customFormat="1" x14ac:dyDescent="0.25">
      <c r="A152" s="62" t="s">
        <v>74</v>
      </c>
      <c r="B152" s="47"/>
      <c r="C152" s="47"/>
      <c r="D152" s="47"/>
      <c r="E152" s="47"/>
      <c r="F152" s="47"/>
      <c r="G152" s="47"/>
      <c r="H152" s="48"/>
      <c r="J152" s="91" t="s">
        <v>48</v>
      </c>
      <c r="K152" s="43"/>
      <c r="L152" s="43"/>
    </row>
    <row r="153" spans="1:20" s="3" customFormat="1" x14ac:dyDescent="0.25">
      <c r="A153" s="64" t="s">
        <v>78</v>
      </c>
      <c r="B153" s="47" t="s">
        <v>111</v>
      </c>
      <c r="C153" s="47"/>
      <c r="D153" s="47"/>
      <c r="E153" s="47"/>
      <c r="F153" s="47"/>
      <c r="G153" s="47"/>
      <c r="H153" s="48"/>
      <c r="J153" s="91" t="s">
        <v>48</v>
      </c>
      <c r="K153" s="43"/>
      <c r="L153" s="43"/>
    </row>
    <row r="154" spans="1:20" s="3" customFormat="1" x14ac:dyDescent="0.25">
      <c r="A154" s="64" t="s">
        <v>66</v>
      </c>
      <c r="B154" s="279" t="s">
        <v>75</v>
      </c>
      <c r="C154" s="279"/>
      <c r="D154" s="279"/>
      <c r="E154" s="279"/>
      <c r="F154" s="279"/>
      <c r="G154" s="279"/>
      <c r="H154" s="48"/>
      <c r="J154" s="91" t="s">
        <v>48</v>
      </c>
      <c r="K154" s="43"/>
      <c r="L154" s="43"/>
    </row>
    <row r="155" spans="1:20" s="3" customFormat="1" x14ac:dyDescent="0.25">
      <c r="A155" s="64" t="s">
        <v>84</v>
      </c>
      <c r="B155" s="47" t="s">
        <v>48</v>
      </c>
      <c r="C155" s="47"/>
      <c r="D155" s="47"/>
      <c r="E155" s="47"/>
      <c r="F155" s="47"/>
      <c r="G155" s="47"/>
      <c r="H155" s="48"/>
      <c r="J155" s="91" t="s">
        <v>48</v>
      </c>
      <c r="K155" s="43"/>
      <c r="L155" s="43"/>
    </row>
    <row r="156" spans="1:20" s="3" customFormat="1" x14ac:dyDescent="0.25">
      <c r="A156" s="64" t="s">
        <v>105</v>
      </c>
      <c r="B156" s="47" t="s">
        <v>48</v>
      </c>
      <c r="C156" s="47"/>
      <c r="D156" s="47"/>
      <c r="E156" s="47"/>
      <c r="F156" s="47"/>
      <c r="G156" s="47"/>
      <c r="H156" s="48"/>
      <c r="J156" s="91" t="s">
        <v>48</v>
      </c>
      <c r="K156" s="43"/>
      <c r="L156" s="43"/>
    </row>
    <row r="157" spans="1:20" s="3" customFormat="1" x14ac:dyDescent="0.25">
      <c r="A157" s="64" t="s">
        <v>106</v>
      </c>
      <c r="B157" s="47" t="s">
        <v>48</v>
      </c>
      <c r="C157" s="47"/>
      <c r="D157" s="47"/>
      <c r="E157" s="47"/>
      <c r="F157" s="47"/>
      <c r="G157" s="47"/>
      <c r="H157" s="48"/>
      <c r="J157" s="91" t="s">
        <v>48</v>
      </c>
      <c r="K157" s="43"/>
      <c r="L157" s="43"/>
    </row>
    <row r="158" spans="1:20" s="3" customFormat="1" x14ac:dyDescent="0.25">
      <c r="A158" s="64" t="s">
        <v>107</v>
      </c>
      <c r="B158" s="47" t="s">
        <v>48</v>
      </c>
      <c r="C158" s="47"/>
      <c r="D158" s="47"/>
      <c r="E158" s="47"/>
      <c r="F158" s="47"/>
      <c r="G158" s="47"/>
      <c r="H158" s="48"/>
      <c r="J158" s="91" t="s">
        <v>48</v>
      </c>
      <c r="K158" s="43"/>
      <c r="L158" s="43"/>
    </row>
    <row r="159" spans="1:20" ht="30" x14ac:dyDescent="0.25">
      <c r="A159" s="68" t="s">
        <v>108</v>
      </c>
      <c r="B159" s="47" t="str">
        <f>IF(B149=$M$4,"Yes","No")</f>
        <v>No</v>
      </c>
      <c r="C159" s="47"/>
      <c r="D159" s="47"/>
      <c r="E159" s="47"/>
      <c r="F159" s="47"/>
      <c r="G159" s="47"/>
      <c r="H159" s="67"/>
      <c r="I159" s="3"/>
      <c r="J159" s="91" t="s">
        <v>48</v>
      </c>
      <c r="K159" s="43"/>
      <c r="L159" s="43"/>
      <c r="M159" s="3"/>
      <c r="N159" s="3"/>
      <c r="O159" s="3"/>
      <c r="P159" s="3"/>
      <c r="Q159" s="3"/>
      <c r="R159" s="3"/>
    </row>
    <row r="160" spans="1:20" s="3" customFormat="1" ht="15" customHeight="1" x14ac:dyDescent="0.25">
      <c r="A160" s="62" t="s">
        <v>93</v>
      </c>
      <c r="B160" s="279" t="s">
        <v>246</v>
      </c>
      <c r="C160" s="279"/>
      <c r="D160" s="279"/>
      <c r="E160" s="279"/>
      <c r="F160" s="279"/>
      <c r="G160" s="279"/>
      <c r="H160" s="48"/>
      <c r="I160" s="75"/>
      <c r="J160" s="91" t="s">
        <v>48</v>
      </c>
      <c r="K160" s="43"/>
      <c r="L160" s="43"/>
      <c r="M160" s="69"/>
      <c r="N160" s="69"/>
      <c r="O160" s="69"/>
      <c r="P160" s="69"/>
      <c r="Q160" s="69"/>
      <c r="R160" s="69"/>
    </row>
    <row r="161" spans="1:18" s="3" customFormat="1" thickBot="1" x14ac:dyDescent="0.25">
      <c r="A161" s="70"/>
      <c r="B161" s="47"/>
      <c r="C161" s="47"/>
      <c r="D161" s="47"/>
      <c r="E161" s="47"/>
      <c r="F161" s="47"/>
      <c r="G161" s="47"/>
      <c r="H161" s="48"/>
      <c r="J161" s="91" t="s">
        <v>48</v>
      </c>
      <c r="K161" s="43"/>
      <c r="L161" s="43"/>
    </row>
    <row r="162" spans="1:18" s="3" customFormat="1" ht="15.75" thickBot="1" x14ac:dyDescent="0.3">
      <c r="A162" s="108" t="s">
        <v>123</v>
      </c>
      <c r="B162" s="111" t="s">
        <v>122</v>
      </c>
      <c r="C162" s="109"/>
      <c r="D162" s="109"/>
      <c r="E162" s="109"/>
      <c r="F162" s="109"/>
      <c r="G162" s="109"/>
      <c r="H162" s="110"/>
      <c r="J162" s="91" t="s">
        <v>48</v>
      </c>
      <c r="K162" s="43"/>
      <c r="L162" s="43"/>
    </row>
    <row r="163" spans="1:18" s="3" customFormat="1" x14ac:dyDescent="0.25">
      <c r="A163" s="62" t="s">
        <v>66</v>
      </c>
      <c r="B163" s="47" t="s">
        <v>75</v>
      </c>
      <c r="C163" s="47"/>
      <c r="D163" s="47"/>
      <c r="E163" s="47"/>
      <c r="F163" s="47"/>
      <c r="G163" s="47"/>
      <c r="H163" s="48"/>
      <c r="J163" s="91" t="s">
        <v>48</v>
      </c>
      <c r="K163" s="43"/>
      <c r="L163" s="43"/>
    </row>
    <row r="164" spans="1:18" s="76" customFormat="1" ht="29.25" x14ac:dyDescent="0.25">
      <c r="A164" s="59"/>
      <c r="B164" s="60" t="str">
        <f>CONCATENATE($N$2&amp;": "&amp;VLOOKUP($B163,$M$3:$T$34,2,0))</f>
        <v>Font: Arial</v>
      </c>
      <c r="C164" s="60" t="str">
        <f>CONCATENATE($O$2&amp;": "&amp;VLOOKUP($B163,$M$3:$T$34,3,0))</f>
        <v>T-face: Underlined</v>
      </c>
      <c r="D164" s="60" t="str">
        <f>CONCATENATE($P$2&amp;": "&amp;VLOOKUP($B163,$M$3:$T$34,4,0))</f>
        <v>Font size: 11</v>
      </c>
      <c r="E164" s="60" t="str">
        <f>CONCATENATE($Q$2&amp;": "&amp;VLOOKUP($B163,$M$3:$T$34,5,0))</f>
        <v>Row height: 15</v>
      </c>
      <c r="F164" s="60" t="str">
        <f>CONCATENATE($R$2&amp;": "&amp;VLOOKUP($B163,$M$3:$T$34,6,0))</f>
        <v>Text col: Blue</v>
      </c>
      <c r="G164" s="60" t="str">
        <f>CONCATENATE($S$2&amp;": "&amp;VLOOKUP($B163,$M$3:$T$34,7,0))</f>
        <v>BG col: White</v>
      </c>
      <c r="H164" s="61" t="str">
        <f>CONCATENATE($T$2&amp;": "&amp;VLOOKUP($B163,$M$3:$T$34,8,0))</f>
        <v>Just: Left</v>
      </c>
      <c r="I164" s="3"/>
      <c r="J164" s="91" t="s">
        <v>48</v>
      </c>
      <c r="K164" s="43"/>
      <c r="L164" s="43"/>
      <c r="M164" s="3"/>
      <c r="N164" s="3"/>
      <c r="O164" s="3"/>
      <c r="P164" s="3"/>
      <c r="Q164" s="3"/>
      <c r="R164" s="3"/>
    </row>
    <row r="165" spans="1:18" s="3" customFormat="1" x14ac:dyDescent="0.25">
      <c r="A165" s="62" t="s">
        <v>73</v>
      </c>
      <c r="B165" s="47" t="s">
        <v>244</v>
      </c>
      <c r="C165" s="47"/>
      <c r="D165" s="47"/>
      <c r="E165" s="47"/>
      <c r="F165" s="47"/>
      <c r="G165" s="47"/>
      <c r="H165" s="48"/>
      <c r="I165" s="76"/>
      <c r="J165" s="91" t="s">
        <v>48</v>
      </c>
      <c r="K165" s="43"/>
      <c r="L165" s="43"/>
      <c r="M165" s="76"/>
      <c r="N165" s="76"/>
      <c r="O165" s="76"/>
      <c r="P165" s="76"/>
      <c r="Q165" s="76"/>
      <c r="R165" s="76"/>
    </row>
    <row r="166" spans="1:18" s="3" customFormat="1" x14ac:dyDescent="0.25">
      <c r="A166" s="62" t="s">
        <v>74</v>
      </c>
      <c r="B166" s="47"/>
      <c r="C166" s="47"/>
      <c r="D166" s="47"/>
      <c r="E166" s="47"/>
      <c r="F166" s="47"/>
      <c r="G166" s="47"/>
      <c r="H166" s="48"/>
      <c r="J166" s="91" t="s">
        <v>48</v>
      </c>
      <c r="K166" s="43"/>
      <c r="L166" s="43"/>
    </row>
    <row r="167" spans="1:18" s="3" customFormat="1" x14ac:dyDescent="0.25">
      <c r="A167" s="64" t="s">
        <v>78</v>
      </c>
      <c r="B167" s="47" t="s">
        <v>111</v>
      </c>
      <c r="C167" s="47"/>
      <c r="D167" s="47"/>
      <c r="E167" s="47"/>
      <c r="F167" s="47"/>
      <c r="G167" s="47"/>
      <c r="H167" s="48"/>
      <c r="J167" s="91" t="s">
        <v>48</v>
      </c>
      <c r="K167" s="43"/>
      <c r="L167" s="43"/>
    </row>
    <row r="168" spans="1:18" s="3" customFormat="1" x14ac:dyDescent="0.25">
      <c r="A168" s="64" t="s">
        <v>66</v>
      </c>
      <c r="B168" s="279" t="s">
        <v>75</v>
      </c>
      <c r="C168" s="279"/>
      <c r="D168" s="279"/>
      <c r="E168" s="279"/>
      <c r="F168" s="279"/>
      <c r="G168" s="279"/>
      <c r="H168" s="48"/>
      <c r="J168" s="91" t="s">
        <v>48</v>
      </c>
      <c r="K168" s="43"/>
      <c r="L168" s="43"/>
    </row>
    <row r="169" spans="1:18" s="3" customFormat="1" x14ac:dyDescent="0.25">
      <c r="A169" s="64" t="s">
        <v>84</v>
      </c>
      <c r="B169" s="47" t="s">
        <v>48</v>
      </c>
      <c r="C169" s="47"/>
      <c r="D169" s="47"/>
      <c r="E169" s="47"/>
      <c r="F169" s="47"/>
      <c r="G169" s="47"/>
      <c r="H169" s="48"/>
      <c r="J169" s="91" t="s">
        <v>48</v>
      </c>
      <c r="K169" s="43"/>
      <c r="L169" s="43"/>
    </row>
    <row r="170" spans="1:18" s="3" customFormat="1" x14ac:dyDescent="0.25">
      <c r="A170" s="64" t="s">
        <v>105</v>
      </c>
      <c r="B170" s="47" t="s">
        <v>48</v>
      </c>
      <c r="C170" s="47"/>
      <c r="D170" s="47"/>
      <c r="E170" s="47"/>
      <c r="F170" s="47"/>
      <c r="G170" s="47"/>
      <c r="H170" s="48"/>
      <c r="J170" s="91" t="s">
        <v>48</v>
      </c>
      <c r="K170" s="43"/>
      <c r="L170" s="43"/>
    </row>
    <row r="171" spans="1:18" s="3" customFormat="1" x14ac:dyDescent="0.25">
      <c r="A171" s="64" t="s">
        <v>106</v>
      </c>
      <c r="B171" s="47" t="s">
        <v>48</v>
      </c>
      <c r="C171" s="47"/>
      <c r="D171" s="47"/>
      <c r="E171" s="47"/>
      <c r="F171" s="47"/>
      <c r="G171" s="47"/>
      <c r="H171" s="48"/>
      <c r="J171" s="91" t="s">
        <v>48</v>
      </c>
      <c r="K171" s="43"/>
      <c r="L171" s="43"/>
    </row>
    <row r="172" spans="1:18" s="3" customFormat="1" x14ac:dyDescent="0.25">
      <c r="A172" s="64" t="s">
        <v>107</v>
      </c>
      <c r="B172" s="47" t="s">
        <v>48</v>
      </c>
      <c r="C172" s="47"/>
      <c r="D172" s="47"/>
      <c r="E172" s="47"/>
      <c r="F172" s="47"/>
      <c r="G172" s="47"/>
      <c r="H172" s="48"/>
      <c r="J172" s="91" t="s">
        <v>48</v>
      </c>
      <c r="K172" s="43"/>
      <c r="L172" s="43"/>
    </row>
    <row r="173" spans="1:18" ht="30" x14ac:dyDescent="0.25">
      <c r="A173" s="68" t="s">
        <v>108</v>
      </c>
      <c r="B173" s="47" t="str">
        <f>IF(B163=$M$4,"Yes","No")</f>
        <v>No</v>
      </c>
      <c r="C173" s="47"/>
      <c r="D173" s="47"/>
      <c r="E173" s="47"/>
      <c r="F173" s="47"/>
      <c r="G173" s="47"/>
      <c r="H173" s="67"/>
      <c r="I173" s="3"/>
      <c r="J173" s="91" t="s">
        <v>48</v>
      </c>
      <c r="K173" s="43"/>
      <c r="L173" s="43"/>
      <c r="M173" s="3"/>
      <c r="N173" s="3"/>
      <c r="O173" s="3"/>
      <c r="P173" s="3"/>
      <c r="Q173" s="3"/>
      <c r="R173" s="3"/>
    </row>
    <row r="174" spans="1:18" s="3" customFormat="1" ht="15" customHeight="1" x14ac:dyDescent="0.25">
      <c r="A174" s="62" t="s">
        <v>93</v>
      </c>
      <c r="B174" s="279" t="s">
        <v>246</v>
      </c>
      <c r="C174" s="279"/>
      <c r="D174" s="279"/>
      <c r="E174" s="279"/>
      <c r="F174" s="279"/>
      <c r="G174" s="279"/>
      <c r="H174" s="48"/>
      <c r="I174" s="75"/>
      <c r="J174" s="91" t="s">
        <v>48</v>
      </c>
      <c r="K174" s="43"/>
      <c r="L174" s="43"/>
      <c r="M174" s="69"/>
      <c r="N174" s="69"/>
      <c r="O174" s="69"/>
      <c r="P174" s="69"/>
      <c r="Q174" s="69"/>
      <c r="R174" s="69"/>
    </row>
    <row r="175" spans="1:18" s="3" customFormat="1" thickBot="1" x14ac:dyDescent="0.25">
      <c r="A175" s="70"/>
      <c r="B175" s="47"/>
      <c r="C175" s="47"/>
      <c r="D175" s="47"/>
      <c r="E175" s="47"/>
      <c r="F175" s="47"/>
      <c r="G175" s="47"/>
      <c r="H175" s="48"/>
      <c r="J175" s="91" t="s">
        <v>48</v>
      </c>
      <c r="K175" s="43"/>
      <c r="L175" s="43"/>
    </row>
    <row r="176" spans="1:18" s="3" customFormat="1" ht="15.75" thickBot="1" x14ac:dyDescent="0.3">
      <c r="A176" s="108" t="s">
        <v>125</v>
      </c>
      <c r="B176" s="111" t="s">
        <v>122</v>
      </c>
      <c r="C176" s="109"/>
      <c r="D176" s="109"/>
      <c r="E176" s="109"/>
      <c r="F176" s="109"/>
      <c r="G176" s="109"/>
      <c r="H176" s="110"/>
      <c r="J176" s="91" t="s">
        <v>48</v>
      </c>
      <c r="K176" s="43"/>
      <c r="L176" s="43"/>
    </row>
    <row r="177" spans="1:18" s="3" customFormat="1" x14ac:dyDescent="0.25">
      <c r="A177" s="62" t="s">
        <v>66</v>
      </c>
      <c r="B177" s="47" t="s">
        <v>75</v>
      </c>
      <c r="C177" s="47"/>
      <c r="D177" s="47"/>
      <c r="E177" s="47"/>
      <c r="F177" s="47"/>
      <c r="G177" s="47"/>
      <c r="H177" s="48"/>
      <c r="J177" s="91" t="s">
        <v>48</v>
      </c>
      <c r="K177" s="43"/>
      <c r="L177" s="43"/>
    </row>
    <row r="178" spans="1:18" s="76" customFormat="1" ht="29.25" x14ac:dyDescent="0.25">
      <c r="A178" s="59"/>
      <c r="B178" s="60" t="str">
        <f>CONCATENATE($N$2&amp;": "&amp;VLOOKUP($B177,$M$3:$T$34,2,0))</f>
        <v>Font: Arial</v>
      </c>
      <c r="C178" s="60" t="str">
        <f>CONCATENATE($O$2&amp;": "&amp;VLOOKUP($B177,$M$3:$T$34,3,0))</f>
        <v>T-face: Underlined</v>
      </c>
      <c r="D178" s="60" t="str">
        <f>CONCATENATE($P$2&amp;": "&amp;VLOOKUP($B177,$M$3:$T$34,4,0))</f>
        <v>Font size: 11</v>
      </c>
      <c r="E178" s="60" t="str">
        <f>CONCATENATE($Q$2&amp;": "&amp;VLOOKUP($B177,$M$3:$T$34,5,0))</f>
        <v>Row height: 15</v>
      </c>
      <c r="F178" s="60" t="str">
        <f>CONCATENATE($R$2&amp;": "&amp;VLOOKUP($B177,$M$3:$T$34,6,0))</f>
        <v>Text col: Blue</v>
      </c>
      <c r="G178" s="60" t="str">
        <f>CONCATENATE($S$2&amp;": "&amp;VLOOKUP($B177,$M$3:$T$34,7,0))</f>
        <v>BG col: White</v>
      </c>
      <c r="H178" s="61" t="str">
        <f>CONCATENATE($T$2&amp;": "&amp;VLOOKUP($B177,$M$3:$T$34,8,0))</f>
        <v>Just: Left</v>
      </c>
      <c r="I178" s="3"/>
      <c r="J178" s="91" t="s">
        <v>48</v>
      </c>
      <c r="K178" s="43"/>
      <c r="L178" s="43"/>
      <c r="M178" s="3"/>
      <c r="N178" s="3"/>
      <c r="O178" s="3"/>
      <c r="P178" s="3"/>
      <c r="Q178" s="3"/>
      <c r="R178" s="3"/>
    </row>
    <row r="179" spans="1:18" s="3" customFormat="1" x14ac:dyDescent="0.25">
      <c r="A179" s="62" t="s">
        <v>73</v>
      </c>
      <c r="B179" s="47" t="s">
        <v>245</v>
      </c>
      <c r="C179" s="47"/>
      <c r="D179" s="47"/>
      <c r="E179" s="47"/>
      <c r="F179" s="47"/>
      <c r="G179" s="47"/>
      <c r="H179" s="48"/>
      <c r="I179" s="76"/>
      <c r="J179" s="91" t="s">
        <v>48</v>
      </c>
      <c r="K179" s="43"/>
      <c r="L179" s="43"/>
      <c r="M179" s="76"/>
      <c r="N179" s="76"/>
      <c r="O179" s="76"/>
      <c r="P179" s="76"/>
      <c r="Q179" s="76"/>
      <c r="R179" s="76"/>
    </row>
    <row r="180" spans="1:18" s="3" customFormat="1" x14ac:dyDescent="0.25">
      <c r="A180" s="62" t="s">
        <v>74</v>
      </c>
      <c r="B180" s="47"/>
      <c r="C180" s="47"/>
      <c r="D180" s="47"/>
      <c r="E180" s="47"/>
      <c r="F180" s="47"/>
      <c r="G180" s="47"/>
      <c r="H180" s="48"/>
      <c r="J180" s="91" t="s">
        <v>48</v>
      </c>
      <c r="K180" s="43"/>
      <c r="L180" s="43"/>
    </row>
    <row r="181" spans="1:18" s="3" customFormat="1" x14ac:dyDescent="0.25">
      <c r="A181" s="64" t="s">
        <v>78</v>
      </c>
      <c r="B181" s="47" t="s">
        <v>111</v>
      </c>
      <c r="C181" s="47"/>
      <c r="D181" s="47"/>
      <c r="E181" s="47"/>
      <c r="F181" s="47"/>
      <c r="G181" s="47"/>
      <c r="H181" s="48"/>
      <c r="J181" s="91" t="s">
        <v>48</v>
      </c>
      <c r="K181" s="43"/>
      <c r="L181" s="43"/>
    </row>
    <row r="182" spans="1:18" s="3" customFormat="1" x14ac:dyDescent="0.25">
      <c r="A182" s="64" t="s">
        <v>66</v>
      </c>
      <c r="B182" s="279" t="s">
        <v>75</v>
      </c>
      <c r="C182" s="279"/>
      <c r="D182" s="279"/>
      <c r="E182" s="279"/>
      <c r="F182" s="279"/>
      <c r="G182" s="279"/>
      <c r="H182" s="48"/>
      <c r="J182" s="91" t="s">
        <v>48</v>
      </c>
      <c r="K182" s="43"/>
      <c r="L182" s="43"/>
    </row>
    <row r="183" spans="1:18" s="3" customFormat="1" x14ac:dyDescent="0.25">
      <c r="A183" s="64" t="s">
        <v>84</v>
      </c>
      <c r="B183" s="47" t="s">
        <v>48</v>
      </c>
      <c r="C183" s="47"/>
      <c r="D183" s="47"/>
      <c r="E183" s="47"/>
      <c r="F183" s="47"/>
      <c r="G183" s="47"/>
      <c r="H183" s="48"/>
      <c r="J183" s="91" t="s">
        <v>48</v>
      </c>
      <c r="K183" s="43"/>
      <c r="L183" s="43"/>
    </row>
    <row r="184" spans="1:18" s="3" customFormat="1" x14ac:dyDescent="0.25">
      <c r="A184" s="64" t="s">
        <v>105</v>
      </c>
      <c r="B184" s="47" t="s">
        <v>48</v>
      </c>
      <c r="C184" s="47"/>
      <c r="D184" s="47"/>
      <c r="E184" s="47"/>
      <c r="F184" s="47"/>
      <c r="G184" s="47"/>
      <c r="H184" s="48"/>
      <c r="J184" s="91" t="s">
        <v>48</v>
      </c>
      <c r="K184" s="43"/>
      <c r="L184" s="43"/>
    </row>
    <row r="185" spans="1:18" s="3" customFormat="1" x14ac:dyDescent="0.25">
      <c r="A185" s="64" t="s">
        <v>106</v>
      </c>
      <c r="B185" s="47" t="s">
        <v>48</v>
      </c>
      <c r="C185" s="47"/>
      <c r="D185" s="47"/>
      <c r="E185" s="47"/>
      <c r="F185" s="47"/>
      <c r="G185" s="47"/>
      <c r="H185" s="48"/>
      <c r="J185" s="91" t="s">
        <v>48</v>
      </c>
      <c r="K185" s="43"/>
      <c r="L185" s="43"/>
    </row>
    <row r="186" spans="1:18" s="3" customFormat="1" x14ac:dyDescent="0.25">
      <c r="A186" s="64" t="s">
        <v>107</v>
      </c>
      <c r="B186" s="47" t="s">
        <v>48</v>
      </c>
      <c r="C186" s="47"/>
      <c r="D186" s="47"/>
      <c r="E186" s="47"/>
      <c r="F186" s="47"/>
      <c r="G186" s="47"/>
      <c r="H186" s="48"/>
      <c r="J186" s="91" t="s">
        <v>48</v>
      </c>
      <c r="K186" s="43"/>
      <c r="L186" s="43"/>
    </row>
    <row r="187" spans="1:18" ht="30" x14ac:dyDescent="0.25">
      <c r="A187" s="68" t="s">
        <v>108</v>
      </c>
      <c r="B187" s="47" t="str">
        <f>IF(B177=$M$4,"Yes","No")</f>
        <v>No</v>
      </c>
      <c r="C187" s="47"/>
      <c r="D187" s="47"/>
      <c r="E187" s="47"/>
      <c r="F187" s="47"/>
      <c r="G187" s="47"/>
      <c r="H187" s="67"/>
      <c r="I187" s="3"/>
      <c r="J187" s="91" t="s">
        <v>48</v>
      </c>
      <c r="K187" s="43"/>
      <c r="L187" s="43"/>
      <c r="M187" s="3"/>
      <c r="N187" s="3"/>
      <c r="O187" s="3"/>
      <c r="P187" s="3"/>
      <c r="Q187" s="3"/>
      <c r="R187" s="3"/>
    </row>
    <row r="188" spans="1:18" s="3" customFormat="1" x14ac:dyDescent="0.25">
      <c r="A188" s="62" t="s">
        <v>93</v>
      </c>
      <c r="B188" s="279" t="s">
        <v>124</v>
      </c>
      <c r="C188" s="279"/>
      <c r="D188" s="279"/>
      <c r="E188" s="279"/>
      <c r="F188" s="279"/>
      <c r="G188" s="279"/>
      <c r="H188" s="48"/>
      <c r="I188" s="75"/>
      <c r="J188" s="91" t="s">
        <v>48</v>
      </c>
      <c r="K188" s="43"/>
      <c r="L188" s="43"/>
      <c r="M188" s="69"/>
      <c r="N188" s="69"/>
      <c r="O188" s="69"/>
      <c r="P188" s="69"/>
      <c r="Q188" s="69"/>
      <c r="R188" s="69"/>
    </row>
    <row r="189" spans="1:18" s="3" customFormat="1" thickBot="1" x14ac:dyDescent="0.25">
      <c r="A189" s="70"/>
      <c r="B189" s="47"/>
      <c r="C189" s="47"/>
      <c r="D189" s="47"/>
      <c r="E189" s="47"/>
      <c r="F189" s="47"/>
      <c r="G189" s="47"/>
      <c r="H189" s="48"/>
      <c r="J189" s="91" t="s">
        <v>48</v>
      </c>
      <c r="K189" s="43"/>
      <c r="L189" s="43"/>
    </row>
    <row r="190" spans="1:18" s="3" customFormat="1" ht="15.75" thickBot="1" x14ac:dyDescent="0.3">
      <c r="A190" s="108" t="s">
        <v>126</v>
      </c>
      <c r="B190" s="111" t="s">
        <v>122</v>
      </c>
      <c r="C190" s="109"/>
      <c r="D190" s="109"/>
      <c r="E190" s="109"/>
      <c r="F190" s="109"/>
      <c r="G190" s="109"/>
      <c r="H190" s="110"/>
      <c r="J190" s="91" t="s">
        <v>48</v>
      </c>
      <c r="K190" s="43"/>
      <c r="L190" s="43"/>
    </row>
    <row r="191" spans="1:18" s="3" customFormat="1" x14ac:dyDescent="0.25">
      <c r="A191" s="62" t="s">
        <v>66</v>
      </c>
      <c r="B191" s="47" t="s">
        <v>75</v>
      </c>
      <c r="C191" s="47"/>
      <c r="D191" s="47"/>
      <c r="E191" s="47"/>
      <c r="F191" s="47"/>
      <c r="G191" s="47"/>
      <c r="H191" s="48"/>
      <c r="J191" s="91" t="s">
        <v>48</v>
      </c>
      <c r="K191" s="43"/>
      <c r="L191" s="43"/>
    </row>
    <row r="192" spans="1:18" s="76" customFormat="1" ht="29.25" x14ac:dyDescent="0.25">
      <c r="A192" s="59"/>
      <c r="B192" s="60" t="str">
        <f>CONCATENATE($N$2&amp;": "&amp;VLOOKUP($B191,$M$3:$T$34,2,0))</f>
        <v>Font: Arial</v>
      </c>
      <c r="C192" s="60" t="str">
        <f>CONCATENATE($O$2&amp;": "&amp;VLOOKUP($B191,$M$3:$T$34,3,0))</f>
        <v>T-face: Underlined</v>
      </c>
      <c r="D192" s="60" t="str">
        <f>CONCATENATE($P$2&amp;": "&amp;VLOOKUP($B191,$M$3:$T$34,4,0))</f>
        <v>Font size: 11</v>
      </c>
      <c r="E192" s="60" t="str">
        <f>CONCATENATE($Q$2&amp;": "&amp;VLOOKUP($B191,$M$3:$T$34,5,0))</f>
        <v>Row height: 15</v>
      </c>
      <c r="F192" s="60" t="str">
        <f>CONCATENATE($R$2&amp;": "&amp;VLOOKUP($B191,$M$3:$T$34,6,0))</f>
        <v>Text col: Blue</v>
      </c>
      <c r="G192" s="60" t="str">
        <f>CONCATENATE($S$2&amp;": "&amp;VLOOKUP($B191,$M$3:$T$34,7,0))</f>
        <v>BG col: White</v>
      </c>
      <c r="H192" s="61" t="str">
        <f>CONCATENATE($T$2&amp;": "&amp;VLOOKUP($B191,$M$3:$T$34,8,0))</f>
        <v>Just: Left</v>
      </c>
      <c r="I192" s="3"/>
      <c r="J192" s="91" t="s">
        <v>48</v>
      </c>
      <c r="K192" s="43"/>
      <c r="L192" s="43"/>
      <c r="M192" s="3"/>
      <c r="N192" s="3"/>
      <c r="O192" s="3"/>
      <c r="P192" s="3"/>
      <c r="Q192" s="3"/>
      <c r="R192" s="3"/>
    </row>
    <row r="193" spans="1:18" s="3" customFormat="1" x14ac:dyDescent="0.25">
      <c r="A193" s="62" t="s">
        <v>73</v>
      </c>
      <c r="B193" s="47" t="s">
        <v>248</v>
      </c>
      <c r="C193" s="47"/>
      <c r="D193" s="47"/>
      <c r="E193" s="47"/>
      <c r="F193" s="47"/>
      <c r="G193" s="47"/>
      <c r="H193" s="48"/>
      <c r="I193" s="76"/>
      <c r="J193" s="91" t="s">
        <v>48</v>
      </c>
      <c r="K193" s="43"/>
      <c r="L193" s="43"/>
      <c r="M193" s="76"/>
      <c r="N193" s="76"/>
      <c r="O193" s="76"/>
      <c r="P193" s="76"/>
      <c r="Q193" s="76"/>
      <c r="R193" s="76"/>
    </row>
    <row r="194" spans="1:18" s="3" customFormat="1" x14ac:dyDescent="0.25">
      <c r="A194" s="62" t="s">
        <v>74</v>
      </c>
      <c r="B194" s="47"/>
      <c r="C194" s="47"/>
      <c r="D194" s="47"/>
      <c r="E194" s="47"/>
      <c r="F194" s="47"/>
      <c r="G194" s="47"/>
      <c r="H194" s="48"/>
      <c r="J194" s="91" t="s">
        <v>48</v>
      </c>
      <c r="K194" s="43"/>
      <c r="L194" s="43"/>
    </row>
    <row r="195" spans="1:18" s="3" customFormat="1" x14ac:dyDescent="0.25">
      <c r="A195" s="64" t="s">
        <v>78</v>
      </c>
      <c r="B195" s="47" t="s">
        <v>111</v>
      </c>
      <c r="C195" s="47"/>
      <c r="D195" s="47"/>
      <c r="E195" s="47"/>
      <c r="F195" s="47"/>
      <c r="G195" s="47"/>
      <c r="H195" s="48"/>
      <c r="J195" s="91" t="s">
        <v>48</v>
      </c>
      <c r="K195" s="43"/>
      <c r="L195" s="43"/>
    </row>
    <row r="196" spans="1:18" s="3" customFormat="1" x14ac:dyDescent="0.25">
      <c r="A196" s="64" t="s">
        <v>66</v>
      </c>
      <c r="B196" s="279" t="s">
        <v>75</v>
      </c>
      <c r="C196" s="279"/>
      <c r="D196" s="279"/>
      <c r="E196" s="279"/>
      <c r="F196" s="279"/>
      <c r="G196" s="279"/>
      <c r="H196" s="48"/>
      <c r="J196" s="91" t="s">
        <v>48</v>
      </c>
      <c r="K196" s="43"/>
      <c r="L196" s="43"/>
    </row>
    <row r="197" spans="1:18" s="3" customFormat="1" x14ac:dyDescent="0.25">
      <c r="A197" s="64" t="s">
        <v>84</v>
      </c>
      <c r="B197" s="47" t="s">
        <v>48</v>
      </c>
      <c r="C197" s="47"/>
      <c r="D197" s="47"/>
      <c r="E197" s="47"/>
      <c r="F197" s="47"/>
      <c r="G197" s="47"/>
      <c r="H197" s="48"/>
      <c r="J197" s="91" t="s">
        <v>48</v>
      </c>
      <c r="K197" s="43"/>
      <c r="L197" s="43"/>
    </row>
    <row r="198" spans="1:18" s="3" customFormat="1" x14ac:dyDescent="0.25">
      <c r="A198" s="64" t="s">
        <v>105</v>
      </c>
      <c r="B198" s="47" t="s">
        <v>48</v>
      </c>
      <c r="C198" s="47"/>
      <c r="D198" s="47"/>
      <c r="E198" s="47"/>
      <c r="F198" s="47"/>
      <c r="G198" s="47"/>
      <c r="H198" s="48"/>
      <c r="J198" s="91" t="s">
        <v>48</v>
      </c>
      <c r="K198" s="43"/>
      <c r="L198" s="43"/>
    </row>
    <row r="199" spans="1:18" s="3" customFormat="1" x14ac:dyDescent="0.25">
      <c r="A199" s="64" t="s">
        <v>106</v>
      </c>
      <c r="B199" s="47" t="s">
        <v>48</v>
      </c>
      <c r="C199" s="47"/>
      <c r="D199" s="47"/>
      <c r="E199" s="47"/>
      <c r="F199" s="47"/>
      <c r="G199" s="47"/>
      <c r="H199" s="48"/>
      <c r="J199" s="91" t="s">
        <v>48</v>
      </c>
      <c r="K199" s="43"/>
      <c r="L199" s="43"/>
    </row>
    <row r="200" spans="1:18" s="3" customFormat="1" x14ac:dyDescent="0.25">
      <c r="A200" s="64" t="s">
        <v>107</v>
      </c>
      <c r="B200" s="47" t="s">
        <v>48</v>
      </c>
      <c r="C200" s="47"/>
      <c r="D200" s="47"/>
      <c r="E200" s="47"/>
      <c r="F200" s="47"/>
      <c r="G200" s="47"/>
      <c r="H200" s="48"/>
      <c r="J200" s="91" t="s">
        <v>48</v>
      </c>
      <c r="K200" s="43"/>
      <c r="L200" s="43"/>
    </row>
    <row r="201" spans="1:18" ht="30" x14ac:dyDescent="0.25">
      <c r="A201" s="68" t="s">
        <v>108</v>
      </c>
      <c r="B201" s="47" t="str">
        <f>IF(B191=$M$4,"Yes","No")</f>
        <v>No</v>
      </c>
      <c r="C201" s="47"/>
      <c r="D201" s="47"/>
      <c r="E201" s="47"/>
      <c r="F201" s="47"/>
      <c r="G201" s="47"/>
      <c r="H201" s="67"/>
      <c r="I201" s="3"/>
      <c r="J201" s="91" t="s">
        <v>48</v>
      </c>
      <c r="K201" s="43"/>
      <c r="L201" s="43"/>
      <c r="M201" s="3"/>
      <c r="N201" s="3"/>
      <c r="O201" s="3"/>
      <c r="P201" s="3"/>
      <c r="Q201" s="3"/>
      <c r="R201" s="3"/>
    </row>
    <row r="202" spans="1:18" s="3" customFormat="1" x14ac:dyDescent="0.25">
      <c r="A202" s="62" t="s">
        <v>93</v>
      </c>
      <c r="B202" s="279" t="s">
        <v>246</v>
      </c>
      <c r="C202" s="279"/>
      <c r="D202" s="279"/>
      <c r="E202" s="279"/>
      <c r="F202" s="279"/>
      <c r="G202" s="279"/>
      <c r="H202" s="48"/>
      <c r="I202" s="75"/>
      <c r="J202" s="91" t="s">
        <v>48</v>
      </c>
      <c r="K202" s="43"/>
      <c r="L202" s="43"/>
      <c r="M202" s="69"/>
      <c r="N202" s="69"/>
      <c r="O202" s="69"/>
      <c r="P202" s="69"/>
      <c r="Q202" s="69"/>
      <c r="R202" s="69"/>
    </row>
    <row r="203" spans="1:18" s="3" customFormat="1" thickBot="1" x14ac:dyDescent="0.25">
      <c r="A203" s="70"/>
      <c r="B203" s="47"/>
      <c r="C203" s="47"/>
      <c r="D203" s="47"/>
      <c r="E203" s="47"/>
      <c r="F203" s="47"/>
      <c r="G203" s="47"/>
      <c r="H203" s="48"/>
      <c r="J203" s="91" t="s">
        <v>48</v>
      </c>
      <c r="K203" s="43"/>
      <c r="L203" s="43"/>
    </row>
    <row r="204" spans="1:18" s="3" customFormat="1" ht="15.75" thickBot="1" x14ac:dyDescent="0.3">
      <c r="A204" s="108" t="s">
        <v>176</v>
      </c>
      <c r="B204" s="111" t="s">
        <v>122</v>
      </c>
      <c r="C204" s="109"/>
      <c r="D204" s="109"/>
      <c r="E204" s="109"/>
      <c r="F204" s="109"/>
      <c r="G204" s="109"/>
      <c r="H204" s="110"/>
      <c r="J204" s="91" t="s">
        <v>48</v>
      </c>
      <c r="K204" s="43"/>
      <c r="L204" s="43"/>
    </row>
    <row r="205" spans="1:18" s="3" customFormat="1" x14ac:dyDescent="0.25">
      <c r="A205" s="62" t="s">
        <v>66</v>
      </c>
      <c r="B205" s="47" t="s">
        <v>75</v>
      </c>
      <c r="C205" s="47"/>
      <c r="D205" s="47"/>
      <c r="E205" s="47"/>
      <c r="F205" s="47"/>
      <c r="G205" s="47"/>
      <c r="H205" s="48"/>
      <c r="J205" s="91" t="s">
        <v>48</v>
      </c>
      <c r="K205" s="43"/>
      <c r="L205" s="43"/>
    </row>
    <row r="206" spans="1:18" s="76" customFormat="1" ht="29.25" x14ac:dyDescent="0.25">
      <c r="A206" s="59"/>
      <c r="B206" s="60" t="str">
        <f>CONCATENATE($N$2&amp;": "&amp;VLOOKUP($B205,$M$3:$T$34,2,0))</f>
        <v>Font: Arial</v>
      </c>
      <c r="C206" s="60" t="str">
        <f>CONCATENATE($O$2&amp;": "&amp;VLOOKUP($B205,$M$3:$T$34,3,0))</f>
        <v>T-face: Underlined</v>
      </c>
      <c r="D206" s="60" t="str">
        <f>CONCATENATE($P$2&amp;": "&amp;VLOOKUP($B205,$M$3:$T$34,4,0))</f>
        <v>Font size: 11</v>
      </c>
      <c r="E206" s="60" t="str">
        <f>CONCATENATE($Q$2&amp;": "&amp;VLOOKUP($B205,$M$3:$T$34,5,0))</f>
        <v>Row height: 15</v>
      </c>
      <c r="F206" s="60" t="str">
        <f>CONCATENATE($R$2&amp;": "&amp;VLOOKUP($B205,$M$3:$T$34,6,0))</f>
        <v>Text col: Blue</v>
      </c>
      <c r="G206" s="60" t="str">
        <f>CONCATENATE($S$2&amp;": "&amp;VLOOKUP($B205,$M$3:$T$34,7,0))</f>
        <v>BG col: White</v>
      </c>
      <c r="H206" s="61" t="str">
        <f>CONCATENATE($T$2&amp;": "&amp;VLOOKUP($B205,$M$3:$T$34,8,0))</f>
        <v>Just: Left</v>
      </c>
      <c r="I206" s="3"/>
      <c r="J206" s="91" t="s">
        <v>48</v>
      </c>
      <c r="K206" s="43"/>
      <c r="L206" s="43"/>
      <c r="M206" s="3"/>
      <c r="N206" s="3"/>
      <c r="O206" s="3"/>
      <c r="P206" s="3"/>
      <c r="Q206" s="3"/>
      <c r="R206" s="3"/>
    </row>
    <row r="207" spans="1:18" s="3" customFormat="1" x14ac:dyDescent="0.25">
      <c r="A207" s="62" t="s">
        <v>73</v>
      </c>
      <c r="B207" s="47" t="s">
        <v>249</v>
      </c>
      <c r="C207" s="47"/>
      <c r="D207" s="47"/>
      <c r="E207" s="47"/>
      <c r="F207" s="47"/>
      <c r="G207" s="47"/>
      <c r="H207" s="48"/>
      <c r="I207" s="76"/>
      <c r="J207" s="91" t="s">
        <v>48</v>
      </c>
      <c r="K207" s="43"/>
      <c r="L207" s="43"/>
      <c r="M207" s="76"/>
      <c r="N207" s="76"/>
      <c r="O207" s="76"/>
      <c r="P207" s="76"/>
      <c r="Q207" s="76"/>
      <c r="R207" s="76"/>
    </row>
    <row r="208" spans="1:18" s="3" customFormat="1" x14ac:dyDescent="0.25">
      <c r="A208" s="62" t="s">
        <v>74</v>
      </c>
      <c r="B208" s="47"/>
      <c r="C208" s="47"/>
      <c r="D208" s="47"/>
      <c r="E208" s="47"/>
      <c r="F208" s="47"/>
      <c r="G208" s="47"/>
      <c r="H208" s="48"/>
      <c r="J208" s="91" t="s">
        <v>48</v>
      </c>
      <c r="K208" s="43"/>
      <c r="L208" s="43"/>
    </row>
    <row r="209" spans="1:18" s="3" customFormat="1" x14ac:dyDescent="0.25">
      <c r="A209" s="64" t="s">
        <v>78</v>
      </c>
      <c r="B209" s="47" t="s">
        <v>111</v>
      </c>
      <c r="C209" s="47"/>
      <c r="D209" s="47"/>
      <c r="E209" s="47"/>
      <c r="F209" s="47"/>
      <c r="G209" s="47"/>
      <c r="H209" s="48"/>
      <c r="J209" s="91" t="s">
        <v>48</v>
      </c>
      <c r="K209" s="43"/>
      <c r="L209" s="43"/>
    </row>
    <row r="210" spans="1:18" s="3" customFormat="1" x14ac:dyDescent="0.25">
      <c r="A210" s="64" t="s">
        <v>66</v>
      </c>
      <c r="B210" s="279" t="s">
        <v>75</v>
      </c>
      <c r="C210" s="279"/>
      <c r="D210" s="279"/>
      <c r="E210" s="279"/>
      <c r="F210" s="279"/>
      <c r="G210" s="279"/>
      <c r="H210" s="48"/>
      <c r="J210" s="91" t="s">
        <v>48</v>
      </c>
      <c r="K210" s="43"/>
      <c r="L210" s="43"/>
    </row>
    <row r="211" spans="1:18" s="3" customFormat="1" x14ac:dyDescent="0.25">
      <c r="A211" s="64" t="s">
        <v>84</v>
      </c>
      <c r="B211" s="47" t="s">
        <v>48</v>
      </c>
      <c r="C211" s="47"/>
      <c r="D211" s="47"/>
      <c r="E211" s="47"/>
      <c r="F211" s="47"/>
      <c r="G211" s="47"/>
      <c r="H211" s="48"/>
      <c r="J211" s="91" t="s">
        <v>48</v>
      </c>
      <c r="K211" s="43"/>
      <c r="L211" s="43"/>
    </row>
    <row r="212" spans="1:18" s="3" customFormat="1" x14ac:dyDescent="0.25">
      <c r="A212" s="64" t="s">
        <v>105</v>
      </c>
      <c r="B212" s="47" t="s">
        <v>48</v>
      </c>
      <c r="C212" s="47"/>
      <c r="D212" s="47"/>
      <c r="E212" s="47"/>
      <c r="F212" s="47"/>
      <c r="G212" s="47"/>
      <c r="H212" s="48"/>
      <c r="J212" s="91" t="s">
        <v>48</v>
      </c>
      <c r="K212" s="43"/>
      <c r="L212" s="43"/>
    </row>
    <row r="213" spans="1:18" s="3" customFormat="1" x14ac:dyDescent="0.25">
      <c r="A213" s="64" t="s">
        <v>106</v>
      </c>
      <c r="B213" s="47" t="s">
        <v>48</v>
      </c>
      <c r="C213" s="47"/>
      <c r="D213" s="47"/>
      <c r="E213" s="47"/>
      <c r="F213" s="47"/>
      <c r="G213" s="47"/>
      <c r="H213" s="48"/>
      <c r="J213" s="91" t="s">
        <v>48</v>
      </c>
      <c r="K213" s="43"/>
      <c r="L213" s="43"/>
    </row>
    <row r="214" spans="1:18" s="3" customFormat="1" x14ac:dyDescent="0.25">
      <c r="A214" s="64" t="s">
        <v>107</v>
      </c>
      <c r="B214" s="47" t="s">
        <v>48</v>
      </c>
      <c r="C214" s="47"/>
      <c r="D214" s="47"/>
      <c r="E214" s="47"/>
      <c r="F214" s="47"/>
      <c r="G214" s="47"/>
      <c r="H214" s="48"/>
      <c r="J214" s="91" t="s">
        <v>48</v>
      </c>
      <c r="K214" s="43"/>
      <c r="L214" s="43"/>
    </row>
    <row r="215" spans="1:18" ht="30" x14ac:dyDescent="0.25">
      <c r="A215" s="68" t="s">
        <v>108</v>
      </c>
      <c r="B215" s="47" t="str">
        <f>IF(B205=$M$4,"Yes","No")</f>
        <v>No</v>
      </c>
      <c r="C215" s="47"/>
      <c r="D215" s="47"/>
      <c r="E215" s="47"/>
      <c r="F215" s="47"/>
      <c r="G215" s="47"/>
      <c r="H215" s="67"/>
      <c r="I215" s="3"/>
      <c r="J215" s="91" t="s">
        <v>48</v>
      </c>
      <c r="K215" s="43"/>
      <c r="L215" s="43"/>
      <c r="M215" s="3"/>
      <c r="N215" s="3"/>
      <c r="O215" s="3"/>
      <c r="P215" s="3"/>
      <c r="Q215" s="3"/>
      <c r="R215" s="3"/>
    </row>
    <row r="216" spans="1:18" s="3" customFormat="1" x14ac:dyDescent="0.25">
      <c r="A216" s="62" t="s">
        <v>93</v>
      </c>
      <c r="B216" s="279" t="s">
        <v>246</v>
      </c>
      <c r="C216" s="279"/>
      <c r="D216" s="279"/>
      <c r="E216" s="279"/>
      <c r="F216" s="279"/>
      <c r="G216" s="279"/>
      <c r="H216" s="48"/>
      <c r="I216" s="75"/>
      <c r="J216" s="91" t="s">
        <v>48</v>
      </c>
      <c r="K216" s="43"/>
      <c r="L216" s="43"/>
      <c r="M216" s="69"/>
      <c r="N216" s="69"/>
      <c r="O216" s="69"/>
      <c r="P216" s="69"/>
      <c r="Q216" s="69"/>
      <c r="R216" s="69"/>
    </row>
    <row r="217" spans="1:18" s="3" customFormat="1" thickBot="1" x14ac:dyDescent="0.25">
      <c r="A217" s="70"/>
      <c r="B217" s="47"/>
      <c r="C217" s="47"/>
      <c r="D217" s="47"/>
      <c r="E217" s="47"/>
      <c r="F217" s="47"/>
      <c r="G217" s="47"/>
      <c r="H217" s="48"/>
      <c r="J217" s="91" t="s">
        <v>48</v>
      </c>
      <c r="K217" s="43"/>
      <c r="L217" s="43"/>
    </row>
    <row r="218" spans="1:18" s="3" customFormat="1" ht="15.75" thickBot="1" x14ac:dyDescent="0.3">
      <c r="A218" s="108" t="s">
        <v>242</v>
      </c>
      <c r="B218" s="111" t="s">
        <v>122</v>
      </c>
      <c r="C218" s="109"/>
      <c r="D218" s="109"/>
      <c r="E218" s="109"/>
      <c r="F218" s="109"/>
      <c r="G218" s="109"/>
      <c r="H218" s="110"/>
      <c r="J218" s="91" t="s">
        <v>48</v>
      </c>
      <c r="K218" s="43"/>
      <c r="L218" s="43"/>
    </row>
    <row r="219" spans="1:18" s="3" customFormat="1" x14ac:dyDescent="0.25">
      <c r="A219" s="62" t="s">
        <v>66</v>
      </c>
      <c r="B219" s="47" t="s">
        <v>75</v>
      </c>
      <c r="C219" s="47"/>
      <c r="D219" s="47"/>
      <c r="E219" s="47"/>
      <c r="F219" s="47"/>
      <c r="G219" s="47"/>
      <c r="H219" s="48"/>
      <c r="J219" s="91" t="s">
        <v>48</v>
      </c>
      <c r="K219" s="43"/>
      <c r="L219" s="43"/>
    </row>
    <row r="220" spans="1:18" s="76" customFormat="1" ht="29.25" x14ac:dyDescent="0.25">
      <c r="A220" s="59"/>
      <c r="B220" s="60" t="str">
        <f>CONCATENATE($N$2&amp;": "&amp;VLOOKUP($B219,$M$3:$T$34,2,0))</f>
        <v>Font: Arial</v>
      </c>
      <c r="C220" s="60" t="str">
        <f>CONCATENATE($O$2&amp;": "&amp;VLOOKUP($B219,$M$3:$T$34,3,0))</f>
        <v>T-face: Underlined</v>
      </c>
      <c r="D220" s="60" t="str">
        <f>CONCATENATE($P$2&amp;": "&amp;VLOOKUP($B219,$M$3:$T$34,4,0))</f>
        <v>Font size: 11</v>
      </c>
      <c r="E220" s="60" t="str">
        <f>CONCATENATE($Q$2&amp;": "&amp;VLOOKUP($B219,$M$3:$T$34,5,0))</f>
        <v>Row height: 15</v>
      </c>
      <c r="F220" s="60" t="str">
        <f>CONCATENATE($R$2&amp;": "&amp;VLOOKUP($B219,$M$3:$T$34,6,0))</f>
        <v>Text col: Blue</v>
      </c>
      <c r="G220" s="60" t="str">
        <f>CONCATENATE($S$2&amp;": "&amp;VLOOKUP($B219,$M$3:$T$34,7,0))</f>
        <v>BG col: White</v>
      </c>
      <c r="H220" s="61" t="str">
        <f>CONCATENATE($T$2&amp;": "&amp;VLOOKUP($B219,$M$3:$T$34,8,0))</f>
        <v>Just: Left</v>
      </c>
      <c r="I220" s="3"/>
      <c r="J220" s="91" t="s">
        <v>48</v>
      </c>
      <c r="K220" s="43"/>
      <c r="L220" s="43"/>
      <c r="M220" s="3"/>
      <c r="N220" s="3"/>
      <c r="O220" s="3"/>
      <c r="P220" s="3"/>
      <c r="Q220" s="3"/>
      <c r="R220" s="3"/>
    </row>
    <row r="221" spans="1:18" s="3" customFormat="1" x14ac:dyDescent="0.25">
      <c r="A221" s="62" t="s">
        <v>73</v>
      </c>
      <c r="B221" s="47" t="s">
        <v>250</v>
      </c>
      <c r="C221" s="47"/>
      <c r="D221" s="47"/>
      <c r="E221" s="47"/>
      <c r="F221" s="47"/>
      <c r="G221" s="47"/>
      <c r="H221" s="48"/>
      <c r="I221" s="76"/>
      <c r="J221" s="91" t="s">
        <v>48</v>
      </c>
      <c r="K221" s="43"/>
      <c r="L221" s="43"/>
      <c r="M221" s="76"/>
      <c r="N221" s="76"/>
      <c r="O221" s="76"/>
      <c r="P221" s="76"/>
      <c r="Q221" s="76"/>
      <c r="R221" s="76"/>
    </row>
    <row r="222" spans="1:18" s="3" customFormat="1" x14ac:dyDescent="0.25">
      <c r="A222" s="62" t="s">
        <v>74</v>
      </c>
      <c r="B222" s="47"/>
      <c r="C222" s="47"/>
      <c r="D222" s="47"/>
      <c r="E222" s="47"/>
      <c r="F222" s="47"/>
      <c r="G222" s="47"/>
      <c r="H222" s="48"/>
      <c r="J222" s="91" t="s">
        <v>48</v>
      </c>
      <c r="K222" s="43"/>
      <c r="L222" s="43"/>
    </row>
    <row r="223" spans="1:18" s="3" customFormat="1" x14ac:dyDescent="0.25">
      <c r="A223" s="64" t="s">
        <v>78</v>
      </c>
      <c r="B223" s="47" t="s">
        <v>111</v>
      </c>
      <c r="C223" s="47"/>
      <c r="D223" s="47"/>
      <c r="E223" s="47"/>
      <c r="F223" s="47"/>
      <c r="G223" s="47"/>
      <c r="H223" s="48"/>
      <c r="J223" s="91" t="s">
        <v>48</v>
      </c>
      <c r="K223" s="43"/>
      <c r="L223" s="43"/>
    </row>
    <row r="224" spans="1:18" s="3" customFormat="1" x14ac:dyDescent="0.25">
      <c r="A224" s="64" t="s">
        <v>66</v>
      </c>
      <c r="B224" s="279" t="s">
        <v>75</v>
      </c>
      <c r="C224" s="279"/>
      <c r="D224" s="279"/>
      <c r="E224" s="279"/>
      <c r="F224" s="279"/>
      <c r="G224" s="279"/>
      <c r="H224" s="48"/>
      <c r="J224" s="91" t="s">
        <v>48</v>
      </c>
      <c r="K224" s="43"/>
      <c r="L224" s="43"/>
    </row>
    <row r="225" spans="1:18" s="3" customFormat="1" x14ac:dyDescent="0.25">
      <c r="A225" s="64" t="s">
        <v>84</v>
      </c>
      <c r="B225" s="47" t="s">
        <v>48</v>
      </c>
      <c r="C225" s="47"/>
      <c r="D225" s="47"/>
      <c r="E225" s="47"/>
      <c r="F225" s="47"/>
      <c r="G225" s="47"/>
      <c r="H225" s="48"/>
      <c r="J225" s="91" t="s">
        <v>48</v>
      </c>
      <c r="K225" s="43"/>
      <c r="L225" s="43"/>
    </row>
    <row r="226" spans="1:18" s="3" customFormat="1" x14ac:dyDescent="0.25">
      <c r="A226" s="64" t="s">
        <v>105</v>
      </c>
      <c r="B226" s="47" t="s">
        <v>48</v>
      </c>
      <c r="C226" s="47"/>
      <c r="D226" s="47"/>
      <c r="E226" s="47"/>
      <c r="F226" s="47"/>
      <c r="G226" s="47"/>
      <c r="H226" s="48"/>
      <c r="J226" s="91" t="s">
        <v>48</v>
      </c>
      <c r="K226" s="43"/>
      <c r="L226" s="43"/>
    </row>
    <row r="227" spans="1:18" s="3" customFormat="1" x14ac:dyDescent="0.25">
      <c r="A227" s="64" t="s">
        <v>106</v>
      </c>
      <c r="B227" s="47" t="s">
        <v>48</v>
      </c>
      <c r="C227" s="47"/>
      <c r="D227" s="47"/>
      <c r="E227" s="47"/>
      <c r="F227" s="47"/>
      <c r="G227" s="47"/>
      <c r="H227" s="48"/>
      <c r="J227" s="91" t="s">
        <v>48</v>
      </c>
      <c r="K227" s="43"/>
      <c r="L227" s="43"/>
    </row>
    <row r="228" spans="1:18" s="3" customFormat="1" x14ac:dyDescent="0.25">
      <c r="A228" s="64" t="s">
        <v>107</v>
      </c>
      <c r="B228" s="47" t="s">
        <v>48</v>
      </c>
      <c r="C228" s="47"/>
      <c r="D228" s="47"/>
      <c r="E228" s="47"/>
      <c r="F228" s="47"/>
      <c r="G228" s="47"/>
      <c r="H228" s="48"/>
      <c r="J228" s="91" t="s">
        <v>48</v>
      </c>
      <c r="K228" s="43"/>
      <c r="L228" s="43"/>
    </row>
    <row r="229" spans="1:18" ht="30" x14ac:dyDescent="0.25">
      <c r="A229" s="68" t="s">
        <v>108</v>
      </c>
      <c r="B229" s="47" t="str">
        <f>IF(B219=$M$4,"Yes","No")</f>
        <v>No</v>
      </c>
      <c r="C229" s="47"/>
      <c r="D229" s="47"/>
      <c r="E229" s="47"/>
      <c r="F229" s="47"/>
      <c r="G229" s="47"/>
      <c r="H229" s="67"/>
      <c r="I229" s="3"/>
      <c r="J229" s="91" t="s">
        <v>48</v>
      </c>
      <c r="K229" s="43"/>
      <c r="L229" s="43"/>
      <c r="M229" s="3"/>
      <c r="N229" s="3"/>
      <c r="O229" s="3"/>
      <c r="P229" s="3"/>
      <c r="Q229" s="3"/>
      <c r="R229" s="3"/>
    </row>
    <row r="230" spans="1:18" s="3" customFormat="1" x14ac:dyDescent="0.25">
      <c r="A230" s="62" t="s">
        <v>93</v>
      </c>
      <c r="B230" s="279" t="s">
        <v>246</v>
      </c>
      <c r="C230" s="279"/>
      <c r="D230" s="279"/>
      <c r="E230" s="279"/>
      <c r="F230" s="279"/>
      <c r="G230" s="279"/>
      <c r="H230" s="48"/>
      <c r="I230" s="75"/>
      <c r="J230" s="91" t="s">
        <v>48</v>
      </c>
      <c r="K230" s="43"/>
      <c r="L230" s="43"/>
      <c r="M230" s="69"/>
      <c r="N230" s="69"/>
      <c r="O230" s="69"/>
      <c r="P230" s="69"/>
      <c r="Q230" s="69"/>
      <c r="R230" s="69"/>
    </row>
    <row r="231" spans="1:18" s="3" customFormat="1" thickBot="1" x14ac:dyDescent="0.25">
      <c r="A231" s="70"/>
      <c r="B231" s="47"/>
      <c r="C231" s="47"/>
      <c r="D231" s="47"/>
      <c r="E231" s="47"/>
      <c r="F231" s="47"/>
      <c r="G231" s="47"/>
      <c r="H231" s="48"/>
      <c r="J231" s="91" t="s">
        <v>48</v>
      </c>
      <c r="K231" s="43"/>
      <c r="L231" s="43"/>
    </row>
    <row r="232" spans="1:18" s="3" customFormat="1" ht="15.75" thickBot="1" x14ac:dyDescent="0.3">
      <c r="A232" s="108" t="s">
        <v>251</v>
      </c>
      <c r="B232" s="111" t="s">
        <v>138</v>
      </c>
      <c r="C232" s="109"/>
      <c r="D232" s="109"/>
      <c r="E232" s="109"/>
      <c r="F232" s="109"/>
      <c r="G232" s="109"/>
      <c r="H232" s="110"/>
      <c r="J232" s="91" t="s">
        <v>103</v>
      </c>
      <c r="K232" s="43"/>
      <c r="L232" s="43"/>
    </row>
    <row r="233" spans="1:18" s="3" customFormat="1" x14ac:dyDescent="0.25">
      <c r="A233" s="62" t="s">
        <v>66</v>
      </c>
      <c r="B233" s="47" t="s">
        <v>95</v>
      </c>
      <c r="C233" s="47"/>
      <c r="D233" s="47"/>
      <c r="E233" s="47"/>
      <c r="F233" s="47"/>
      <c r="G233" s="47"/>
      <c r="H233" s="48"/>
      <c r="J233" s="91" t="s">
        <v>48</v>
      </c>
      <c r="K233" s="43"/>
      <c r="L233" s="43"/>
    </row>
    <row r="234" spans="1:18" s="76" customFormat="1" x14ac:dyDescent="0.25">
      <c r="A234" s="62"/>
      <c r="B234" s="77" t="str">
        <f>CONCATENATE($N$2&amp;": "&amp;VLOOKUP($B233,$M$3:$T$34,2,0))</f>
        <v>Font: Arial</v>
      </c>
      <c r="C234" s="77" t="str">
        <f>CONCATENATE($O$2&amp;": "&amp;VLOOKUP($B233,$M$3:$T$34,3,0))</f>
        <v>T-face: Bold</v>
      </c>
      <c r="D234" s="77" t="str">
        <f>CONCATENATE($P$2&amp;": "&amp;VLOOKUP($B233,$M$3:$T$34,4,0))</f>
        <v>Font size: 14</v>
      </c>
      <c r="E234" s="77" t="str">
        <f>CONCATENATE($Q$2&amp;": "&amp;VLOOKUP($B233,$M$3:$T$34,5,0))</f>
        <v>Row height: 31.5</v>
      </c>
      <c r="F234" s="77" t="str">
        <f>CONCATENATE($R$2&amp;": "&amp;VLOOKUP($B233,$M$3:$T$34,6,0))</f>
        <v>Text col: Teal</v>
      </c>
      <c r="G234" s="77" t="str">
        <f>CONCATENATE($S$2&amp;": "&amp;VLOOKUP($B233,$M$3:$T$34,7,0))</f>
        <v>BG col: White</v>
      </c>
      <c r="H234" s="78" t="str">
        <f>CONCATENATE($T$2&amp;": "&amp;VLOOKUP($B233,$M$3:$T$34,8,0))</f>
        <v>Just: Left</v>
      </c>
      <c r="I234" s="3"/>
      <c r="J234" s="91" t="s">
        <v>48</v>
      </c>
      <c r="K234" s="43"/>
      <c r="L234" s="43"/>
      <c r="M234" s="3"/>
      <c r="N234" s="3"/>
      <c r="O234" s="3"/>
      <c r="P234" s="3"/>
      <c r="Q234" s="3"/>
      <c r="R234" s="3"/>
    </row>
    <row r="235" spans="1:18" s="3" customFormat="1" x14ac:dyDescent="0.25">
      <c r="A235" s="62" t="s">
        <v>73</v>
      </c>
      <c r="B235" s="47" t="s">
        <v>137</v>
      </c>
      <c r="C235" s="47"/>
      <c r="D235" s="47"/>
      <c r="E235" s="47"/>
      <c r="F235" s="47"/>
      <c r="G235" s="47"/>
      <c r="H235" s="48"/>
      <c r="J235" s="91" t="s">
        <v>103</v>
      </c>
      <c r="K235" s="43"/>
      <c r="L235" s="43"/>
      <c r="M235" s="76"/>
      <c r="N235" s="76"/>
      <c r="O235" s="76"/>
      <c r="P235" s="76"/>
      <c r="Q235" s="76"/>
      <c r="R235" s="76"/>
    </row>
    <row r="236" spans="1:18" s="3" customFormat="1" x14ac:dyDescent="0.25">
      <c r="A236" s="62" t="s">
        <v>74</v>
      </c>
      <c r="B236" s="94" t="s">
        <v>44</v>
      </c>
      <c r="C236" s="94"/>
      <c r="D236" s="94"/>
      <c r="E236" s="94"/>
      <c r="F236" s="94"/>
      <c r="G236" s="94"/>
      <c r="H236" s="48"/>
      <c r="J236" s="91" t="s">
        <v>103</v>
      </c>
      <c r="K236" s="43"/>
      <c r="L236" s="43"/>
    </row>
    <row r="237" spans="1:18" s="3" customFormat="1" x14ac:dyDescent="0.25">
      <c r="A237" s="64" t="s">
        <v>78</v>
      </c>
      <c r="B237" s="47" t="s">
        <v>127</v>
      </c>
      <c r="C237" s="47"/>
      <c r="D237" s="47"/>
      <c r="E237" s="47"/>
      <c r="F237" s="47"/>
      <c r="G237" s="47"/>
      <c r="H237" s="48"/>
      <c r="J237" s="91" t="s">
        <v>48</v>
      </c>
      <c r="K237" s="43"/>
      <c r="L237" s="43"/>
    </row>
    <row r="238" spans="1:18" s="3" customFormat="1" x14ac:dyDescent="0.25">
      <c r="A238" s="64" t="s">
        <v>66</v>
      </c>
      <c r="B238" s="279" t="s">
        <v>115</v>
      </c>
      <c r="C238" s="279"/>
      <c r="D238" s="279"/>
      <c r="E238" s="279"/>
      <c r="F238" s="279"/>
      <c r="G238" s="279"/>
      <c r="H238" s="48"/>
      <c r="J238" s="91" t="s">
        <v>48</v>
      </c>
      <c r="K238" s="43"/>
      <c r="L238" s="43"/>
    </row>
    <row r="239" spans="1:18" s="3" customFormat="1" x14ac:dyDescent="0.25">
      <c r="A239" s="64" t="s">
        <v>84</v>
      </c>
      <c r="B239" s="47" t="s">
        <v>48</v>
      </c>
      <c r="C239" s="47"/>
      <c r="D239" s="47"/>
      <c r="E239" s="47"/>
      <c r="F239" s="47"/>
      <c r="G239" s="47"/>
      <c r="H239" s="48"/>
      <c r="J239" s="91" t="s">
        <v>48</v>
      </c>
      <c r="K239" s="43"/>
      <c r="L239" s="43"/>
    </row>
    <row r="240" spans="1:18" s="3" customFormat="1" x14ac:dyDescent="0.25">
      <c r="A240" s="64" t="s">
        <v>105</v>
      </c>
      <c r="B240" s="47" t="s">
        <v>48</v>
      </c>
      <c r="C240" s="47"/>
      <c r="D240" s="47"/>
      <c r="E240" s="47"/>
      <c r="F240" s="47"/>
      <c r="G240" s="47"/>
      <c r="H240" s="48"/>
      <c r="J240" s="91" t="s">
        <v>48</v>
      </c>
      <c r="K240" s="43"/>
      <c r="L240" s="43"/>
    </row>
    <row r="241" spans="1:18" s="3" customFormat="1" x14ac:dyDescent="0.25">
      <c r="A241" s="64" t="s">
        <v>106</v>
      </c>
      <c r="B241" s="47" t="s">
        <v>48</v>
      </c>
      <c r="C241" s="47"/>
      <c r="D241" s="47"/>
      <c r="E241" s="47"/>
      <c r="F241" s="47"/>
      <c r="G241" s="47"/>
      <c r="H241" s="48"/>
      <c r="J241" s="91" t="s">
        <v>48</v>
      </c>
      <c r="K241" s="43"/>
      <c r="L241" s="43"/>
    </row>
    <row r="242" spans="1:18" s="3" customFormat="1" x14ac:dyDescent="0.25">
      <c r="A242" s="64" t="s">
        <v>107</v>
      </c>
      <c r="B242" s="47" t="s">
        <v>48</v>
      </c>
      <c r="C242" s="47"/>
      <c r="D242" s="47"/>
      <c r="E242" s="47"/>
      <c r="F242" s="47"/>
      <c r="G242" s="47"/>
      <c r="H242" s="48"/>
      <c r="J242" s="91" t="s">
        <v>48</v>
      </c>
      <c r="K242" s="43"/>
      <c r="L242" s="43"/>
    </row>
    <row r="243" spans="1:18" ht="30" x14ac:dyDescent="0.25">
      <c r="A243" s="68" t="s">
        <v>108</v>
      </c>
      <c r="B243" s="47" t="str">
        <f>IF(B233=$M$4,"Yes","No")</f>
        <v>No</v>
      </c>
      <c r="C243" s="47"/>
      <c r="D243" s="47"/>
      <c r="E243" s="47"/>
      <c r="F243" s="47"/>
      <c r="G243" s="47"/>
      <c r="H243" s="67"/>
      <c r="I243" s="3"/>
      <c r="J243" s="91" t="s">
        <v>48</v>
      </c>
      <c r="K243" s="43"/>
      <c r="L243" s="43"/>
      <c r="M243" s="3"/>
      <c r="N243" s="3"/>
      <c r="O243" s="3"/>
      <c r="P243" s="3"/>
      <c r="Q243" s="3"/>
      <c r="R243" s="3"/>
    </row>
    <row r="244" spans="1:18" s="3" customFormat="1" x14ac:dyDescent="0.25">
      <c r="A244" s="62" t="s">
        <v>93</v>
      </c>
      <c r="B244" s="279" t="s">
        <v>116</v>
      </c>
      <c r="C244" s="279"/>
      <c r="D244" s="279"/>
      <c r="E244" s="279"/>
      <c r="F244" s="279"/>
      <c r="G244" s="279"/>
      <c r="H244" s="48"/>
      <c r="I244" s="75"/>
      <c r="J244" s="91" t="s">
        <v>48</v>
      </c>
      <c r="K244" s="43"/>
      <c r="L244" s="43"/>
      <c r="M244" s="69"/>
      <c r="N244" s="69"/>
      <c r="O244" s="69"/>
      <c r="P244" s="69"/>
      <c r="Q244" s="69"/>
      <c r="R244" s="69"/>
    </row>
    <row r="245" spans="1:18" s="3" customFormat="1" thickBot="1" x14ac:dyDescent="0.25">
      <c r="A245" s="70"/>
      <c r="B245" s="47"/>
      <c r="C245" s="47"/>
      <c r="D245" s="47"/>
      <c r="E245" s="47"/>
      <c r="F245" s="47"/>
      <c r="G245" s="47"/>
      <c r="H245" s="48"/>
      <c r="J245" s="91" t="s">
        <v>48</v>
      </c>
      <c r="K245" s="43"/>
      <c r="L245" s="43"/>
    </row>
    <row r="246" spans="1:18" s="3" customFormat="1" ht="15.75" thickBot="1" x14ac:dyDescent="0.3">
      <c r="A246" s="108" t="s">
        <v>129</v>
      </c>
      <c r="B246" s="111" t="s">
        <v>139</v>
      </c>
      <c r="C246" s="109"/>
      <c r="D246" s="109"/>
      <c r="E246" s="109"/>
      <c r="F246" s="109"/>
      <c r="G246" s="109"/>
      <c r="H246" s="110"/>
      <c r="J246" s="91" t="s">
        <v>103</v>
      </c>
      <c r="K246" s="43"/>
      <c r="L246" s="43"/>
    </row>
    <row r="247" spans="1:18" s="3" customFormat="1" x14ac:dyDescent="0.25">
      <c r="A247" s="62" t="s">
        <v>66</v>
      </c>
      <c r="B247" s="47" t="s">
        <v>87</v>
      </c>
      <c r="C247" s="47"/>
      <c r="D247" s="47"/>
      <c r="E247" s="47"/>
      <c r="F247" s="47"/>
      <c r="G247" s="47"/>
      <c r="H247" s="48"/>
      <c r="J247" s="91" t="s">
        <v>48</v>
      </c>
      <c r="K247" s="43"/>
      <c r="L247" s="43"/>
    </row>
    <row r="248" spans="1:18" s="76" customFormat="1" x14ac:dyDescent="0.25">
      <c r="A248" s="62"/>
      <c r="B248" s="77" t="str">
        <f>CONCATENATE($N$2&amp;": "&amp;VLOOKUP($B247,$M$3:$T$34,2,0))</f>
        <v>Font: Arial</v>
      </c>
      <c r="C248" s="77" t="str">
        <f>CONCATENATE($O$2&amp;": "&amp;VLOOKUP($B247,$M$3:$T$34,3,0))</f>
        <v>T-face: Normal</v>
      </c>
      <c r="D248" s="77" t="str">
        <f>CONCATENATE($P$2&amp;": "&amp;VLOOKUP($B247,$M$3:$T$34,4,0))</f>
        <v>Font size: 11</v>
      </c>
      <c r="E248" s="77" t="str">
        <f>CONCATENATE($Q$2&amp;": "&amp;VLOOKUP($B247,$M$3:$T$34,5,0))</f>
        <v>Row height: 15</v>
      </c>
      <c r="F248" s="77" t="str">
        <f>CONCATENATE($R$2&amp;": "&amp;VLOOKUP($B247,$M$3:$T$34,6,0))</f>
        <v>Text col: Black</v>
      </c>
      <c r="G248" s="77" t="str">
        <f>CONCATENATE($S$2&amp;": "&amp;VLOOKUP($B247,$M$3:$T$34,7,0))</f>
        <v>BG col: White</v>
      </c>
      <c r="H248" s="78" t="str">
        <f>CONCATENATE($T$2&amp;": "&amp;VLOOKUP($B247,$M$3:$T$34,8,0))</f>
        <v>Just: Left</v>
      </c>
      <c r="I248" s="3"/>
      <c r="J248" s="91" t="s">
        <v>48</v>
      </c>
      <c r="K248" s="43"/>
      <c r="L248" s="43"/>
      <c r="M248" s="3"/>
      <c r="N248" s="3"/>
      <c r="O248" s="3"/>
      <c r="P248" s="3"/>
      <c r="Q248" s="3"/>
      <c r="R248" s="3"/>
    </row>
    <row r="249" spans="1:18" s="3" customFormat="1" x14ac:dyDescent="0.25">
      <c r="A249" s="62" t="s">
        <v>73</v>
      </c>
      <c r="B249" s="47" t="s">
        <v>128</v>
      </c>
      <c r="C249" s="47"/>
      <c r="D249" s="47"/>
      <c r="E249" s="47"/>
      <c r="F249" s="47"/>
      <c r="G249" s="47"/>
      <c r="H249" s="48"/>
      <c r="J249" s="91" t="s">
        <v>103</v>
      </c>
      <c r="K249" s="43"/>
      <c r="L249" s="43"/>
      <c r="M249" s="76"/>
      <c r="N249" s="76"/>
      <c r="O249" s="76"/>
      <c r="P249" s="76"/>
      <c r="Q249" s="76"/>
      <c r="R249" s="76"/>
    </row>
    <row r="250" spans="1:18" s="3" customFormat="1" x14ac:dyDescent="0.25">
      <c r="A250" s="62" t="s">
        <v>74</v>
      </c>
      <c r="B250" s="94" t="s">
        <v>412</v>
      </c>
      <c r="C250" s="94"/>
      <c r="D250" s="94"/>
      <c r="E250" s="94"/>
      <c r="F250" s="94"/>
      <c r="G250" s="94"/>
      <c r="H250" s="48"/>
      <c r="J250" s="91" t="s">
        <v>103</v>
      </c>
      <c r="K250" s="43"/>
      <c r="L250" s="43"/>
    </row>
    <row r="251" spans="1:18" s="3" customFormat="1" x14ac:dyDescent="0.25">
      <c r="A251" s="64" t="s">
        <v>78</v>
      </c>
      <c r="B251" s="47" t="s">
        <v>111</v>
      </c>
      <c r="C251" s="47"/>
      <c r="D251" s="47"/>
      <c r="E251" s="47"/>
      <c r="F251" s="47"/>
      <c r="G251" s="47"/>
      <c r="H251" s="48"/>
      <c r="J251" s="91" t="s">
        <v>48</v>
      </c>
      <c r="K251" s="43"/>
      <c r="L251" s="43"/>
    </row>
    <row r="252" spans="1:18" s="3" customFormat="1" x14ac:dyDescent="0.25">
      <c r="A252" s="64" t="s">
        <v>66</v>
      </c>
      <c r="B252" s="279" t="s">
        <v>115</v>
      </c>
      <c r="C252" s="279"/>
      <c r="D252" s="279"/>
      <c r="E252" s="279"/>
      <c r="F252" s="279"/>
      <c r="G252" s="279"/>
      <c r="H252" s="48"/>
      <c r="J252" s="91" t="s">
        <v>48</v>
      </c>
      <c r="K252" s="43"/>
      <c r="L252" s="43"/>
    </row>
    <row r="253" spans="1:18" s="3" customFormat="1" x14ac:dyDescent="0.25">
      <c r="A253" s="64" t="s">
        <v>84</v>
      </c>
      <c r="B253" s="47" t="s">
        <v>48</v>
      </c>
      <c r="C253" s="47"/>
      <c r="D253" s="47"/>
      <c r="E253" s="47"/>
      <c r="F253" s="47"/>
      <c r="G253" s="47"/>
      <c r="H253" s="48"/>
      <c r="J253" s="91" t="s">
        <v>48</v>
      </c>
      <c r="K253" s="43"/>
      <c r="L253" s="43"/>
    </row>
    <row r="254" spans="1:18" s="3" customFormat="1" x14ac:dyDescent="0.25">
      <c r="A254" s="64" t="s">
        <v>105</v>
      </c>
      <c r="B254" s="47" t="s">
        <v>48</v>
      </c>
      <c r="C254" s="47"/>
      <c r="D254" s="47"/>
      <c r="E254" s="47"/>
      <c r="F254" s="47"/>
      <c r="G254" s="47"/>
      <c r="H254" s="48"/>
      <c r="J254" s="91" t="s">
        <v>48</v>
      </c>
      <c r="K254" s="43"/>
      <c r="L254" s="43"/>
    </row>
    <row r="255" spans="1:18" s="3" customFormat="1" x14ac:dyDescent="0.25">
      <c r="A255" s="64" t="s">
        <v>106</v>
      </c>
      <c r="B255" s="47" t="s">
        <v>48</v>
      </c>
      <c r="C255" s="47"/>
      <c r="D255" s="47"/>
      <c r="E255" s="47"/>
      <c r="F255" s="47"/>
      <c r="G255" s="47"/>
      <c r="H255" s="48"/>
      <c r="J255" s="91" t="s">
        <v>48</v>
      </c>
      <c r="K255" s="43"/>
      <c r="L255" s="43"/>
    </row>
    <row r="256" spans="1:18" s="3" customFormat="1" x14ac:dyDescent="0.25">
      <c r="A256" s="64" t="s">
        <v>107</v>
      </c>
      <c r="B256" s="47" t="s">
        <v>48</v>
      </c>
      <c r="C256" s="47"/>
      <c r="D256" s="47"/>
      <c r="E256" s="47"/>
      <c r="F256" s="47"/>
      <c r="G256" s="47"/>
      <c r="H256" s="48"/>
      <c r="J256" s="91" t="s">
        <v>48</v>
      </c>
      <c r="K256" s="43"/>
      <c r="L256" s="43"/>
    </row>
    <row r="257" spans="1:18" ht="30" x14ac:dyDescent="0.25">
      <c r="A257" s="68" t="s">
        <v>108</v>
      </c>
      <c r="B257" s="47" t="str">
        <f>IF(B247=$M$4,"Yes","No")</f>
        <v>No</v>
      </c>
      <c r="C257" s="47"/>
      <c r="D257" s="47"/>
      <c r="E257" s="47"/>
      <c r="F257" s="47"/>
      <c r="G257" s="47"/>
      <c r="H257" s="67"/>
      <c r="I257" s="3"/>
      <c r="J257" s="91" t="s">
        <v>48</v>
      </c>
      <c r="K257" s="43"/>
      <c r="L257" s="43"/>
      <c r="M257" s="3"/>
      <c r="N257" s="3"/>
      <c r="O257" s="3"/>
      <c r="P257" s="3"/>
      <c r="Q257" s="3"/>
      <c r="R257" s="3"/>
    </row>
    <row r="258" spans="1:18" s="3" customFormat="1" x14ac:dyDescent="0.25">
      <c r="A258" s="62" t="s">
        <v>93</v>
      </c>
      <c r="B258" s="279" t="s">
        <v>116</v>
      </c>
      <c r="C258" s="279"/>
      <c r="D258" s="279"/>
      <c r="E258" s="279"/>
      <c r="F258" s="279"/>
      <c r="G258" s="279"/>
      <c r="H258" s="48"/>
      <c r="I258" s="75"/>
      <c r="J258" s="91" t="s">
        <v>48</v>
      </c>
      <c r="K258" s="43"/>
      <c r="L258" s="43"/>
      <c r="M258" s="69"/>
      <c r="N258" s="69"/>
      <c r="O258" s="69"/>
      <c r="P258" s="69"/>
      <c r="Q258" s="69"/>
      <c r="R258" s="69"/>
    </row>
    <row r="259" spans="1:18" s="3" customFormat="1" thickBot="1" x14ac:dyDescent="0.25">
      <c r="A259" s="70"/>
      <c r="B259" s="47"/>
      <c r="C259" s="47"/>
      <c r="D259" s="47"/>
      <c r="E259" s="47"/>
      <c r="F259" s="47"/>
      <c r="G259" s="47"/>
      <c r="H259" s="48"/>
      <c r="J259" s="91" t="s">
        <v>48</v>
      </c>
      <c r="K259" s="43"/>
      <c r="L259" s="43"/>
    </row>
    <row r="260" spans="1:18" s="3" customFormat="1" ht="15.75" thickBot="1" x14ac:dyDescent="0.3">
      <c r="A260" s="108" t="s">
        <v>130</v>
      </c>
      <c r="B260" s="111" t="s">
        <v>139</v>
      </c>
      <c r="C260" s="109"/>
      <c r="D260" s="109"/>
      <c r="E260" s="109"/>
      <c r="F260" s="109"/>
      <c r="G260" s="109"/>
      <c r="H260" s="110"/>
      <c r="J260" s="91" t="s">
        <v>103</v>
      </c>
      <c r="K260" s="43"/>
      <c r="L260" s="43"/>
    </row>
    <row r="261" spans="1:18" s="3" customFormat="1" x14ac:dyDescent="0.25">
      <c r="A261" s="62" t="s">
        <v>66</v>
      </c>
      <c r="B261" s="47" t="s">
        <v>87</v>
      </c>
      <c r="C261" s="47"/>
      <c r="D261" s="47"/>
      <c r="E261" s="47"/>
      <c r="F261" s="47"/>
      <c r="G261" s="47"/>
      <c r="H261" s="48"/>
      <c r="J261" s="91" t="s">
        <v>48</v>
      </c>
      <c r="K261" s="43"/>
      <c r="L261" s="43"/>
    </row>
    <row r="262" spans="1:18" s="76" customFormat="1" ht="29.25" x14ac:dyDescent="0.25">
      <c r="A262" s="59"/>
      <c r="B262" s="60" t="str">
        <f>CONCATENATE($N$2&amp;": "&amp;VLOOKUP($B261,$M$3:$T$34,2,0))</f>
        <v>Font: Arial</v>
      </c>
      <c r="C262" s="60" t="str">
        <f>CONCATENATE($O$2&amp;": "&amp;VLOOKUP($B261,$M$3:$T$34,3,0))</f>
        <v>T-face: Normal</v>
      </c>
      <c r="D262" s="60" t="str">
        <f>CONCATENATE($P$2&amp;": "&amp;VLOOKUP($B261,$M$3:$T$34,4,0))</f>
        <v>Font size: 11</v>
      </c>
      <c r="E262" s="60" t="str">
        <f>CONCATENATE($Q$2&amp;": "&amp;VLOOKUP($B261,$M$3:$T$34,5,0))</f>
        <v>Row height: 15</v>
      </c>
      <c r="F262" s="60" t="str">
        <f>CONCATENATE($R$2&amp;": "&amp;VLOOKUP($B261,$M$3:$T$34,6,0))</f>
        <v>Text col: Black</v>
      </c>
      <c r="G262" s="60" t="str">
        <f>CONCATENATE($S$2&amp;": "&amp;VLOOKUP($B261,$M$3:$T$34,7,0))</f>
        <v>BG col: White</v>
      </c>
      <c r="H262" s="61" t="str">
        <f>CONCATENATE($T$2&amp;": "&amp;VLOOKUP($B261,$M$3:$T$34,8,0))</f>
        <v>Just: Left</v>
      </c>
      <c r="I262" s="3"/>
      <c r="J262" s="91" t="s">
        <v>48</v>
      </c>
      <c r="K262" s="43"/>
      <c r="L262" s="43"/>
      <c r="M262" s="3"/>
      <c r="N262" s="3"/>
      <c r="O262" s="3"/>
      <c r="P262" s="3"/>
      <c r="Q262" s="3"/>
      <c r="R262" s="3"/>
    </row>
    <row r="263" spans="1:18" s="3" customFormat="1" ht="15" customHeight="1" x14ac:dyDescent="0.25">
      <c r="A263" s="62" t="s">
        <v>73</v>
      </c>
      <c r="B263" s="47" t="s">
        <v>128</v>
      </c>
      <c r="C263" s="47"/>
      <c r="D263" s="47"/>
      <c r="E263" s="47"/>
      <c r="F263" s="47"/>
      <c r="G263" s="47"/>
      <c r="H263" s="48"/>
      <c r="I263" s="76"/>
      <c r="J263" s="91" t="s">
        <v>103</v>
      </c>
      <c r="K263" s="43"/>
      <c r="L263" s="43"/>
      <c r="M263" s="76"/>
      <c r="N263" s="76"/>
      <c r="O263" s="76"/>
      <c r="P263" s="76"/>
      <c r="Q263" s="76"/>
      <c r="R263" s="76"/>
    </row>
    <row r="264" spans="1:18" s="3" customFormat="1" x14ac:dyDescent="0.25">
      <c r="A264" s="62" t="s">
        <v>74</v>
      </c>
      <c r="B264" s="94" t="s">
        <v>413</v>
      </c>
      <c r="C264" s="94"/>
      <c r="D264" s="94"/>
      <c r="E264" s="94"/>
      <c r="F264" s="94"/>
      <c r="G264" s="94"/>
      <c r="H264" s="48"/>
      <c r="J264" s="91" t="s">
        <v>103</v>
      </c>
      <c r="K264" s="43"/>
      <c r="L264" s="43"/>
    </row>
    <row r="265" spans="1:18" s="3" customFormat="1" x14ac:dyDescent="0.25">
      <c r="A265" s="64" t="s">
        <v>78</v>
      </c>
      <c r="B265" s="47" t="s">
        <v>111</v>
      </c>
      <c r="C265" s="47"/>
      <c r="D265" s="47"/>
      <c r="E265" s="47"/>
      <c r="F265" s="47"/>
      <c r="G265" s="47"/>
      <c r="H265" s="48"/>
      <c r="J265" s="91" t="s">
        <v>48</v>
      </c>
      <c r="K265" s="43"/>
      <c r="L265" s="43"/>
    </row>
    <row r="266" spans="1:18" s="3" customFormat="1" x14ac:dyDescent="0.25">
      <c r="A266" s="64" t="s">
        <v>66</v>
      </c>
      <c r="B266" s="279" t="s">
        <v>115</v>
      </c>
      <c r="C266" s="279"/>
      <c r="D266" s="279"/>
      <c r="E266" s="279"/>
      <c r="F266" s="279"/>
      <c r="G266" s="279"/>
      <c r="H266" s="48"/>
      <c r="J266" s="91" t="s">
        <v>48</v>
      </c>
      <c r="K266" s="43"/>
      <c r="L266" s="43"/>
    </row>
    <row r="267" spans="1:18" s="3" customFormat="1" x14ac:dyDescent="0.25">
      <c r="A267" s="64" t="s">
        <v>84</v>
      </c>
      <c r="B267" s="47" t="s">
        <v>48</v>
      </c>
      <c r="C267" s="47"/>
      <c r="D267" s="47"/>
      <c r="E267" s="47"/>
      <c r="F267" s="47"/>
      <c r="G267" s="47"/>
      <c r="H267" s="48"/>
      <c r="J267" s="91" t="s">
        <v>48</v>
      </c>
      <c r="K267" s="43"/>
      <c r="L267" s="43"/>
    </row>
    <row r="268" spans="1:18" s="3" customFormat="1" x14ac:dyDescent="0.25">
      <c r="A268" s="64" t="s">
        <v>105</v>
      </c>
      <c r="B268" s="47" t="s">
        <v>48</v>
      </c>
      <c r="C268" s="47"/>
      <c r="D268" s="47"/>
      <c r="E268" s="47"/>
      <c r="F268" s="47"/>
      <c r="G268" s="47"/>
      <c r="H268" s="48"/>
      <c r="J268" s="91" t="s">
        <v>48</v>
      </c>
      <c r="K268" s="43"/>
      <c r="L268" s="43"/>
    </row>
    <row r="269" spans="1:18" s="3" customFormat="1" x14ac:dyDescent="0.25">
      <c r="A269" s="64" t="s">
        <v>106</v>
      </c>
      <c r="B269" s="47" t="s">
        <v>48</v>
      </c>
      <c r="C269" s="47"/>
      <c r="D269" s="47"/>
      <c r="E269" s="47"/>
      <c r="F269" s="47"/>
      <c r="G269" s="47"/>
      <c r="H269" s="48"/>
      <c r="J269" s="91" t="s">
        <v>48</v>
      </c>
      <c r="K269" s="43"/>
      <c r="L269" s="43"/>
    </row>
    <row r="270" spans="1:18" s="3" customFormat="1" x14ac:dyDescent="0.25">
      <c r="A270" s="64" t="s">
        <v>107</v>
      </c>
      <c r="B270" s="47" t="s">
        <v>48</v>
      </c>
      <c r="C270" s="47"/>
      <c r="D270" s="47"/>
      <c r="E270" s="47"/>
      <c r="F270" s="47"/>
      <c r="G270" s="47"/>
      <c r="H270" s="48"/>
      <c r="J270" s="91" t="s">
        <v>48</v>
      </c>
      <c r="K270" s="43"/>
      <c r="L270" s="43"/>
    </row>
    <row r="271" spans="1:18" ht="30" x14ac:dyDescent="0.25">
      <c r="A271" s="68" t="s">
        <v>108</v>
      </c>
      <c r="B271" s="47" t="str">
        <f>IF(B261=$M$4,"Yes","No")</f>
        <v>No</v>
      </c>
      <c r="C271" s="47"/>
      <c r="D271" s="47"/>
      <c r="E271" s="47"/>
      <c r="F271" s="47"/>
      <c r="G271" s="47"/>
      <c r="H271" s="67"/>
      <c r="I271" s="3"/>
      <c r="J271" s="91" t="s">
        <v>48</v>
      </c>
      <c r="K271" s="43"/>
      <c r="L271" s="43"/>
      <c r="M271" s="3"/>
      <c r="N271" s="3"/>
      <c r="O271" s="3"/>
      <c r="P271" s="3"/>
      <c r="Q271" s="3"/>
      <c r="R271" s="3"/>
    </row>
    <row r="272" spans="1:18" s="3" customFormat="1" x14ac:dyDescent="0.25">
      <c r="A272" s="62" t="s">
        <v>93</v>
      </c>
      <c r="B272" s="279" t="s">
        <v>116</v>
      </c>
      <c r="C272" s="279"/>
      <c r="D272" s="279"/>
      <c r="E272" s="279"/>
      <c r="F272" s="279"/>
      <c r="G272" s="279"/>
      <c r="H272" s="48"/>
      <c r="I272" s="75"/>
      <c r="J272" s="91" t="s">
        <v>48</v>
      </c>
      <c r="K272" s="43"/>
      <c r="L272" s="43"/>
      <c r="M272" s="69"/>
      <c r="N272" s="69"/>
      <c r="O272" s="69"/>
      <c r="P272" s="69"/>
      <c r="Q272" s="69"/>
      <c r="R272" s="69"/>
    </row>
    <row r="273" spans="1:18" s="3" customFormat="1" thickBot="1" x14ac:dyDescent="0.25">
      <c r="A273" s="70"/>
      <c r="B273" s="47"/>
      <c r="C273" s="47"/>
      <c r="D273" s="47"/>
      <c r="E273" s="47"/>
      <c r="F273" s="47"/>
      <c r="G273" s="47"/>
      <c r="H273" s="48"/>
      <c r="J273" s="91" t="s">
        <v>48</v>
      </c>
      <c r="K273" s="43"/>
      <c r="L273" s="43"/>
    </row>
    <row r="274" spans="1:18" s="3" customFormat="1" ht="15.75" thickBot="1" x14ac:dyDescent="0.3">
      <c r="A274" s="108" t="s">
        <v>131</v>
      </c>
      <c r="B274" s="111" t="s">
        <v>420</v>
      </c>
      <c r="C274" s="109"/>
      <c r="D274" s="109"/>
      <c r="E274" s="109"/>
      <c r="F274" s="109"/>
      <c r="G274" s="109"/>
      <c r="H274" s="110"/>
      <c r="J274" s="91" t="s">
        <v>103</v>
      </c>
      <c r="K274" s="43"/>
      <c r="L274" s="43"/>
    </row>
    <row r="275" spans="1:18" s="3" customFormat="1" x14ac:dyDescent="0.25">
      <c r="A275" s="62" t="s">
        <v>66</v>
      </c>
      <c r="B275" s="210" t="s">
        <v>87</v>
      </c>
      <c r="C275" s="210"/>
      <c r="D275" s="210"/>
      <c r="E275" s="210"/>
      <c r="F275" s="210"/>
      <c r="G275" s="210"/>
      <c r="H275" s="48"/>
      <c r="J275" s="91" t="s">
        <v>48</v>
      </c>
      <c r="K275" s="43"/>
      <c r="L275" s="43"/>
    </row>
    <row r="276" spans="1:18" s="76" customFormat="1" ht="29.25" x14ac:dyDescent="0.25">
      <c r="A276" s="59"/>
      <c r="B276" s="60" t="str">
        <f>CONCATENATE($N$2&amp;": "&amp;VLOOKUP($B275,$M$3:$T$34,2,0))</f>
        <v>Font: Arial</v>
      </c>
      <c r="C276" s="60" t="str">
        <f>CONCATENATE($O$2&amp;": "&amp;VLOOKUP($B275,$M$3:$T$34,3,0))</f>
        <v>T-face: Normal</v>
      </c>
      <c r="D276" s="60" t="str">
        <f>CONCATENATE($P$2&amp;": "&amp;VLOOKUP($B275,$M$3:$T$34,4,0))</f>
        <v>Font size: 11</v>
      </c>
      <c r="E276" s="60" t="str">
        <f>CONCATENATE($Q$2&amp;": "&amp;VLOOKUP($B275,$M$3:$T$34,5,0))</f>
        <v>Row height: 15</v>
      </c>
      <c r="F276" s="60" t="str">
        <f>CONCATENATE($R$2&amp;": "&amp;VLOOKUP($B275,$M$3:$T$34,6,0))</f>
        <v>Text col: Black</v>
      </c>
      <c r="G276" s="60" t="str">
        <f>CONCATENATE($S$2&amp;": "&amp;VLOOKUP($B275,$M$3:$T$34,7,0))</f>
        <v>BG col: White</v>
      </c>
      <c r="H276" s="61" t="str">
        <f>CONCATENATE($T$2&amp;": "&amp;VLOOKUP($B275,$M$3:$T$34,8,0))</f>
        <v>Just: Left</v>
      </c>
      <c r="I276" s="3"/>
      <c r="J276" s="91" t="s">
        <v>48</v>
      </c>
      <c r="K276" s="43"/>
      <c r="L276" s="43"/>
      <c r="M276" s="3"/>
      <c r="N276" s="3"/>
      <c r="O276" s="3"/>
      <c r="P276" s="3"/>
      <c r="Q276" s="3"/>
      <c r="R276" s="3"/>
    </row>
    <row r="277" spans="1:18" s="3" customFormat="1" ht="15" customHeight="1" x14ac:dyDescent="0.25">
      <c r="A277" s="62" t="s">
        <v>73</v>
      </c>
      <c r="B277" s="210" t="s">
        <v>418</v>
      </c>
      <c r="C277" s="210"/>
      <c r="D277" s="210"/>
      <c r="E277" s="210"/>
      <c r="F277" s="210"/>
      <c r="G277" s="210"/>
      <c r="H277" s="48"/>
      <c r="I277" s="76"/>
      <c r="J277" s="91" t="s">
        <v>103</v>
      </c>
      <c r="K277" s="43"/>
      <c r="L277" s="43"/>
      <c r="M277" s="76"/>
      <c r="N277" s="76"/>
      <c r="O277" s="76"/>
      <c r="P277" s="76"/>
      <c r="Q277" s="76"/>
      <c r="R277" s="76"/>
    </row>
    <row r="278" spans="1:18" s="3" customFormat="1" x14ac:dyDescent="0.25">
      <c r="A278" s="62" t="s">
        <v>74</v>
      </c>
      <c r="B278" s="94" t="s">
        <v>414</v>
      </c>
      <c r="C278" s="94"/>
      <c r="D278" s="94"/>
      <c r="E278" s="94"/>
      <c r="F278" s="94"/>
      <c r="G278" s="94"/>
      <c r="H278" s="48"/>
      <c r="J278" s="91" t="s">
        <v>103</v>
      </c>
      <c r="K278" s="43"/>
      <c r="L278" s="43"/>
    </row>
    <row r="279" spans="1:18" s="3" customFormat="1" x14ac:dyDescent="0.25">
      <c r="A279" s="64" t="s">
        <v>78</v>
      </c>
      <c r="B279" s="210" t="s">
        <v>111</v>
      </c>
      <c r="C279" s="210"/>
      <c r="D279" s="210"/>
      <c r="E279" s="210"/>
      <c r="F279" s="210"/>
      <c r="G279" s="210"/>
      <c r="H279" s="48"/>
      <c r="J279" s="91" t="s">
        <v>48</v>
      </c>
      <c r="K279" s="43"/>
      <c r="L279" s="43"/>
    </row>
    <row r="280" spans="1:18" s="3" customFormat="1" x14ac:dyDescent="0.25">
      <c r="A280" s="64" t="s">
        <v>66</v>
      </c>
      <c r="B280" s="279" t="s">
        <v>115</v>
      </c>
      <c r="C280" s="279"/>
      <c r="D280" s="279"/>
      <c r="E280" s="279"/>
      <c r="F280" s="279"/>
      <c r="G280" s="279"/>
      <c r="H280" s="48"/>
      <c r="J280" s="91" t="s">
        <v>48</v>
      </c>
      <c r="K280" s="43"/>
      <c r="L280" s="43"/>
    </row>
    <row r="281" spans="1:18" s="3" customFormat="1" x14ac:dyDescent="0.25">
      <c r="A281" s="64" t="s">
        <v>84</v>
      </c>
      <c r="B281" s="210" t="s">
        <v>48</v>
      </c>
      <c r="C281" s="210"/>
      <c r="D281" s="210"/>
      <c r="E281" s="210"/>
      <c r="F281" s="210"/>
      <c r="G281" s="210"/>
      <c r="H281" s="48"/>
      <c r="J281" s="91" t="s">
        <v>48</v>
      </c>
      <c r="K281" s="43"/>
      <c r="L281" s="43"/>
    </row>
    <row r="282" spans="1:18" s="3" customFormat="1" x14ac:dyDescent="0.25">
      <c r="A282" s="64" t="s">
        <v>105</v>
      </c>
      <c r="B282" s="210" t="s">
        <v>48</v>
      </c>
      <c r="C282" s="210"/>
      <c r="D282" s="210"/>
      <c r="E282" s="210"/>
      <c r="F282" s="210"/>
      <c r="G282" s="210"/>
      <c r="H282" s="48"/>
      <c r="J282" s="91" t="s">
        <v>48</v>
      </c>
      <c r="K282" s="43"/>
      <c r="L282" s="43"/>
    </row>
    <row r="283" spans="1:18" s="3" customFormat="1" x14ac:dyDescent="0.25">
      <c r="A283" s="64" t="s">
        <v>106</v>
      </c>
      <c r="B283" s="210" t="s">
        <v>48</v>
      </c>
      <c r="C283" s="210"/>
      <c r="D283" s="210"/>
      <c r="E283" s="210"/>
      <c r="F283" s="210"/>
      <c r="G283" s="210"/>
      <c r="H283" s="48"/>
      <c r="J283" s="91" t="s">
        <v>48</v>
      </c>
      <c r="K283" s="43"/>
      <c r="L283" s="43"/>
    </row>
    <row r="284" spans="1:18" s="3" customFormat="1" x14ac:dyDescent="0.25">
      <c r="A284" s="64" t="s">
        <v>107</v>
      </c>
      <c r="B284" s="210" t="s">
        <v>48</v>
      </c>
      <c r="C284" s="210"/>
      <c r="D284" s="210"/>
      <c r="E284" s="210"/>
      <c r="F284" s="210"/>
      <c r="G284" s="210"/>
      <c r="H284" s="48"/>
      <c r="J284" s="91" t="s">
        <v>48</v>
      </c>
      <c r="K284" s="43"/>
      <c r="L284" s="43"/>
    </row>
    <row r="285" spans="1:18" ht="30" x14ac:dyDescent="0.25">
      <c r="A285" s="68" t="s">
        <v>108</v>
      </c>
      <c r="B285" s="210" t="str">
        <f>IF(B275=$M$4,"Yes","No")</f>
        <v>No</v>
      </c>
      <c r="C285" s="210"/>
      <c r="D285" s="210"/>
      <c r="E285" s="210"/>
      <c r="F285" s="210"/>
      <c r="G285" s="210"/>
      <c r="H285" s="67"/>
      <c r="I285" s="3"/>
      <c r="J285" s="91" t="s">
        <v>48</v>
      </c>
      <c r="K285" s="43"/>
      <c r="L285" s="43"/>
      <c r="M285" s="3"/>
      <c r="N285" s="3"/>
      <c r="O285" s="3"/>
      <c r="P285" s="3"/>
      <c r="Q285" s="3"/>
      <c r="R285" s="3"/>
    </row>
    <row r="286" spans="1:18" s="3" customFormat="1" x14ac:dyDescent="0.25">
      <c r="A286" s="62" t="s">
        <v>93</v>
      </c>
      <c r="B286" s="279" t="s">
        <v>116</v>
      </c>
      <c r="C286" s="279"/>
      <c r="D286" s="279"/>
      <c r="E286" s="279"/>
      <c r="F286" s="279"/>
      <c r="G286" s="279"/>
      <c r="H286" s="48"/>
      <c r="I286" s="75"/>
      <c r="J286" s="91" t="s">
        <v>48</v>
      </c>
      <c r="K286" s="43"/>
      <c r="L286" s="43"/>
      <c r="M286" s="69"/>
      <c r="N286" s="69"/>
      <c r="O286" s="69"/>
      <c r="P286" s="69"/>
      <c r="Q286" s="69"/>
      <c r="R286" s="69"/>
    </row>
    <row r="287" spans="1:18" s="3" customFormat="1" thickBot="1" x14ac:dyDescent="0.25">
      <c r="A287" s="70"/>
      <c r="B287" s="210"/>
      <c r="C287" s="210"/>
      <c r="D287" s="210"/>
      <c r="E287" s="210"/>
      <c r="F287" s="210"/>
      <c r="G287" s="210"/>
      <c r="H287" s="48"/>
      <c r="J287" s="91" t="s">
        <v>48</v>
      </c>
      <c r="K287" s="43"/>
      <c r="L287" s="43"/>
    </row>
    <row r="288" spans="1:18" s="3" customFormat="1" ht="15.75" thickBot="1" x14ac:dyDescent="0.3">
      <c r="A288" s="108" t="s">
        <v>132</v>
      </c>
      <c r="B288" s="111" t="s">
        <v>253</v>
      </c>
      <c r="C288" s="109"/>
      <c r="D288" s="109"/>
      <c r="E288" s="109"/>
      <c r="F288" s="109"/>
      <c r="G288" s="109"/>
      <c r="H288" s="110"/>
      <c r="J288" s="91" t="s">
        <v>103</v>
      </c>
      <c r="K288" s="43"/>
      <c r="L288" s="43"/>
    </row>
    <row r="289" spans="1:20" s="3" customFormat="1" x14ac:dyDescent="0.25">
      <c r="A289" s="62" t="s">
        <v>66</v>
      </c>
      <c r="B289" s="47" t="s">
        <v>97</v>
      </c>
      <c r="C289" s="47"/>
      <c r="D289" s="47"/>
      <c r="E289" s="47"/>
      <c r="F289" s="47"/>
      <c r="G289" s="47"/>
      <c r="H289" s="48"/>
      <c r="J289" s="91" t="s">
        <v>48</v>
      </c>
      <c r="K289" s="43"/>
      <c r="L289" s="43"/>
    </row>
    <row r="290" spans="1:20" s="76" customFormat="1" x14ac:dyDescent="0.25">
      <c r="A290" s="59"/>
      <c r="B290" s="60" t="str">
        <f>CONCATENATE($N$2&amp;": "&amp;VLOOKUP($B289,$M$3:$T$34,2,0))</f>
        <v>Font: Arial</v>
      </c>
      <c r="C290" s="60" t="str">
        <f>CONCATENATE($O$2&amp;": "&amp;VLOOKUP($B289,$M$3:$T$34,3,0))</f>
        <v>T-face: Bold</v>
      </c>
      <c r="D290" s="60" t="str">
        <f>CONCATENATE($P$2&amp;": "&amp;VLOOKUP($B289,$M$3:$T$34,4,0))</f>
        <v>Font size: 14</v>
      </c>
      <c r="E290" s="60" t="str">
        <f>CONCATENATE($Q$2&amp;": "&amp;VLOOKUP($B289,$M$3:$T$34,5,0))</f>
        <v>Row height: 40</v>
      </c>
      <c r="F290" s="60" t="str">
        <f>CONCATENATE($R$2&amp;": "&amp;VLOOKUP($B289,$M$3:$T$34,6,0))</f>
        <v>Text col: Teal</v>
      </c>
      <c r="G290" s="60" t="str">
        <f>CONCATENATE($S$2&amp;": "&amp;VLOOKUP($B289,$M$3:$T$34,7,0))</f>
        <v>BG col: White</v>
      </c>
      <c r="H290" s="61" t="str">
        <f>CONCATENATE($T$2&amp;": "&amp;VLOOKUP($B289,$M$3:$T$34,8,0))</f>
        <v>Just: Left</v>
      </c>
      <c r="I290" s="3"/>
      <c r="J290" s="91" t="s">
        <v>48</v>
      </c>
      <c r="K290" s="43"/>
      <c r="L290" s="43"/>
      <c r="M290" s="3"/>
      <c r="N290" s="3"/>
      <c r="O290" s="3"/>
      <c r="P290" s="3"/>
      <c r="Q290" s="3"/>
      <c r="R290" s="3"/>
    </row>
    <row r="291" spans="1:20" s="3" customFormat="1" ht="15" customHeight="1" x14ac:dyDescent="0.25">
      <c r="A291" s="62" t="s">
        <v>73</v>
      </c>
      <c r="B291" s="47" t="s">
        <v>255</v>
      </c>
      <c r="C291" s="47"/>
      <c r="D291" s="47"/>
      <c r="E291" s="47"/>
      <c r="F291" s="47"/>
      <c r="G291" s="47"/>
      <c r="H291" s="48"/>
      <c r="I291" s="76"/>
      <c r="J291" s="91" t="s">
        <v>103</v>
      </c>
      <c r="K291" s="43"/>
      <c r="L291" s="43"/>
      <c r="M291" s="76"/>
      <c r="N291" s="76"/>
      <c r="O291" s="76"/>
      <c r="P291" s="76"/>
      <c r="Q291" s="76"/>
      <c r="R291" s="76"/>
    </row>
    <row r="292" spans="1:20" s="3" customFormat="1" x14ac:dyDescent="0.25">
      <c r="A292" s="62" t="s">
        <v>74</v>
      </c>
      <c r="B292" s="94" t="s">
        <v>234</v>
      </c>
      <c r="C292" s="94"/>
      <c r="D292" s="94"/>
      <c r="E292" s="94"/>
      <c r="F292" s="94"/>
      <c r="G292" s="94"/>
      <c r="H292" s="48"/>
      <c r="J292" s="91" t="s">
        <v>103</v>
      </c>
      <c r="K292" s="43"/>
      <c r="L292" s="43"/>
    </row>
    <row r="293" spans="1:20" s="3" customFormat="1" x14ac:dyDescent="0.25">
      <c r="A293" s="64" t="s">
        <v>78</v>
      </c>
      <c r="B293" s="47" t="s">
        <v>256</v>
      </c>
      <c r="C293" s="47"/>
      <c r="D293" s="47"/>
      <c r="E293" s="47"/>
      <c r="F293" s="47"/>
      <c r="G293" s="47"/>
      <c r="H293" s="48"/>
      <c r="J293" s="91" t="s">
        <v>48</v>
      </c>
      <c r="K293" s="43"/>
      <c r="L293" s="43"/>
    </row>
    <row r="294" spans="1:20" s="3" customFormat="1" x14ac:dyDescent="0.25">
      <c r="A294" s="64" t="s">
        <v>66</v>
      </c>
      <c r="B294" s="279" t="s">
        <v>115</v>
      </c>
      <c r="C294" s="279"/>
      <c r="D294" s="279"/>
      <c r="E294" s="279"/>
      <c r="F294" s="279"/>
      <c r="G294" s="279"/>
      <c r="H294" s="48"/>
      <c r="J294" s="91" t="s">
        <v>48</v>
      </c>
      <c r="K294" s="43"/>
      <c r="L294" s="43"/>
    </row>
    <row r="295" spans="1:20" s="3" customFormat="1" x14ac:dyDescent="0.25">
      <c r="A295" s="64" t="s">
        <v>84</v>
      </c>
      <c r="B295" s="47" t="s">
        <v>48</v>
      </c>
      <c r="C295" s="47"/>
      <c r="D295" s="47"/>
      <c r="E295" s="47"/>
      <c r="F295" s="47"/>
      <c r="G295" s="47"/>
      <c r="H295" s="48"/>
      <c r="J295" s="91" t="s">
        <v>48</v>
      </c>
      <c r="K295" s="43"/>
      <c r="L295" s="43"/>
    </row>
    <row r="296" spans="1:20" s="3" customFormat="1" x14ac:dyDescent="0.25">
      <c r="A296" s="64" t="s">
        <v>105</v>
      </c>
      <c r="B296" s="47" t="s">
        <v>48</v>
      </c>
      <c r="C296" s="47"/>
      <c r="D296" s="47"/>
      <c r="E296" s="47"/>
      <c r="F296" s="47"/>
      <c r="G296" s="47"/>
      <c r="H296" s="48"/>
      <c r="J296" s="91" t="s">
        <v>48</v>
      </c>
      <c r="K296" s="43"/>
      <c r="L296" s="43"/>
    </row>
    <row r="297" spans="1:20" s="3" customFormat="1" x14ac:dyDescent="0.25">
      <c r="A297" s="64" t="s">
        <v>106</v>
      </c>
      <c r="B297" s="47" t="s">
        <v>48</v>
      </c>
      <c r="C297" s="47"/>
      <c r="D297" s="47"/>
      <c r="E297" s="47"/>
      <c r="F297" s="47"/>
      <c r="G297" s="47"/>
      <c r="H297" s="48"/>
      <c r="J297" s="91" t="s">
        <v>48</v>
      </c>
      <c r="K297" s="43"/>
      <c r="L297" s="43"/>
    </row>
    <row r="298" spans="1:20" s="3" customFormat="1" x14ac:dyDescent="0.25">
      <c r="A298" s="64" t="s">
        <v>107</v>
      </c>
      <c r="B298" s="47" t="s">
        <v>48</v>
      </c>
      <c r="C298" s="47"/>
      <c r="D298" s="47"/>
      <c r="E298" s="47"/>
      <c r="F298" s="47"/>
      <c r="G298" s="47"/>
      <c r="H298" s="48"/>
      <c r="J298" s="91" t="s">
        <v>48</v>
      </c>
      <c r="K298" s="43"/>
      <c r="L298" s="43"/>
    </row>
    <row r="299" spans="1:20" ht="30" x14ac:dyDescent="0.25">
      <c r="A299" s="68" t="s">
        <v>108</v>
      </c>
      <c r="B299" s="47" t="str">
        <f>IF(B289=$M$4,"Yes","No")</f>
        <v>No</v>
      </c>
      <c r="C299" s="47"/>
      <c r="D299" s="47"/>
      <c r="E299" s="47"/>
      <c r="F299" s="47"/>
      <c r="G299" s="47"/>
      <c r="H299" s="67"/>
      <c r="I299" s="3"/>
      <c r="J299" s="91" t="s">
        <v>48</v>
      </c>
      <c r="K299" s="43"/>
      <c r="L299" s="43"/>
      <c r="M299" s="3"/>
      <c r="N299" s="3"/>
      <c r="O299" s="3"/>
      <c r="P299" s="3"/>
      <c r="Q299" s="3"/>
      <c r="R299" s="3"/>
    </row>
    <row r="300" spans="1:20" s="3" customFormat="1" x14ac:dyDescent="0.25">
      <c r="A300" s="62" t="s">
        <v>93</v>
      </c>
      <c r="B300" s="279" t="s">
        <v>254</v>
      </c>
      <c r="C300" s="279"/>
      <c r="D300" s="279"/>
      <c r="E300" s="279"/>
      <c r="F300" s="279"/>
      <c r="G300" s="279"/>
      <c r="H300" s="48"/>
      <c r="I300" s="75"/>
      <c r="J300" s="91" t="s">
        <v>48</v>
      </c>
      <c r="K300" s="43"/>
      <c r="L300" s="43"/>
      <c r="M300" s="69"/>
      <c r="N300" s="69"/>
      <c r="O300" s="69"/>
      <c r="P300" s="69"/>
      <c r="Q300" s="69"/>
      <c r="R300" s="69"/>
    </row>
    <row r="301" spans="1:20" s="3" customFormat="1" thickBot="1" x14ac:dyDescent="0.25">
      <c r="A301" s="70"/>
      <c r="B301" s="47"/>
      <c r="C301" s="47"/>
      <c r="D301" s="47"/>
      <c r="E301" s="47"/>
      <c r="F301" s="47"/>
      <c r="G301" s="47"/>
      <c r="H301" s="48"/>
      <c r="J301" s="91" t="s">
        <v>48</v>
      </c>
      <c r="K301" s="43"/>
      <c r="L301" s="43"/>
    </row>
    <row r="302" spans="1:20" s="3" customFormat="1" ht="15.75" customHeight="1" thickBot="1" x14ac:dyDescent="0.3">
      <c r="A302" s="108" t="s">
        <v>421</v>
      </c>
      <c r="B302" s="280" t="str">
        <f>CONCATENATE("Enter information - Data entry - ",B320)</f>
        <v>Enter information - Data entry - •  Select an option from the drop-down box.</v>
      </c>
      <c r="C302" s="281"/>
      <c r="D302" s="281"/>
      <c r="E302" s="281"/>
      <c r="F302" s="281"/>
      <c r="G302" s="281"/>
      <c r="H302" s="282"/>
      <c r="J302" s="91" t="s">
        <v>103</v>
      </c>
      <c r="K302" s="43"/>
      <c r="L302" s="43"/>
    </row>
    <row r="303" spans="1:20" s="3" customFormat="1" ht="13.5" customHeight="1" x14ac:dyDescent="0.25">
      <c r="A303" s="62" t="s">
        <v>66</v>
      </c>
      <c r="B303" s="201" t="s">
        <v>68</v>
      </c>
      <c r="C303" s="201"/>
      <c r="D303" s="201"/>
      <c r="E303" s="201"/>
      <c r="F303" s="201"/>
      <c r="G303" s="201"/>
      <c r="H303" s="48"/>
      <c r="J303" s="91" t="s">
        <v>48</v>
      </c>
      <c r="K303" s="43"/>
      <c r="L303" s="43"/>
    </row>
    <row r="304" spans="1:20" s="3" customFormat="1" ht="29.25" x14ac:dyDescent="0.25">
      <c r="A304" s="62"/>
      <c r="B304" s="60" t="str">
        <f>CONCATENATE($N$2&amp;": "&amp;VLOOKUP($B303,$M$3:$T$34,2,0))</f>
        <v>Font: Arial</v>
      </c>
      <c r="C304" s="60" t="str">
        <f>CONCATENATE($O$2&amp;": "&amp;VLOOKUP($B303,$M$3:$T$34,3,0))</f>
        <v>T-face: Normal</v>
      </c>
      <c r="D304" s="60" t="str">
        <f>CONCATENATE($P$2&amp;": "&amp;VLOOKUP($B303,$M$3:$T$34,4,0))</f>
        <v>Font size: 11</v>
      </c>
      <c r="E304" s="60" t="str">
        <f>CONCATENATE($Q$2&amp;": "&amp;VLOOKUP($B303,$M$3:$T$34,5,0))</f>
        <v>Row height: Dependant</v>
      </c>
      <c r="F304" s="60" t="str">
        <f>CONCATENATE($R$2&amp;": "&amp;VLOOKUP($B303,$M$3:$T$34,6,0))</f>
        <v>Text col: Black</v>
      </c>
      <c r="G304" s="60" t="str">
        <f>CONCATENATE($S$2&amp;": "&amp;VLOOKUP($B303,$M$3:$T$34,7,0))</f>
        <v>BG col: Sky blue</v>
      </c>
      <c r="H304" s="61" t="str">
        <f>CONCATENATE($T$2&amp;": "&amp;VLOOKUP($B303,$M$3:$T$34,8,0))</f>
        <v>Just: Centre</v>
      </c>
      <c r="J304" s="91" t="s">
        <v>48</v>
      </c>
      <c r="K304" s="43"/>
      <c r="L304" s="43"/>
      <c r="S304" s="76"/>
      <c r="T304" s="76"/>
    </row>
    <row r="305" spans="1:20" s="3" customFormat="1" x14ac:dyDescent="0.25">
      <c r="A305" s="62" t="s">
        <v>73</v>
      </c>
      <c r="B305" s="283" t="str">
        <f>CONCATENATE("Data entry - ",B320)</f>
        <v>Data entry - •  Select an option from the drop-down box.</v>
      </c>
      <c r="C305" s="279"/>
      <c r="D305" s="279"/>
      <c r="E305" s="279"/>
      <c r="F305" s="279"/>
      <c r="G305" s="279"/>
      <c r="H305" s="48"/>
      <c r="J305" s="91" t="s">
        <v>103</v>
      </c>
      <c r="K305" s="43"/>
      <c r="L305" s="43"/>
      <c r="M305" s="76"/>
      <c r="N305" s="76"/>
      <c r="O305" s="76"/>
      <c r="P305" s="76"/>
      <c r="Q305" s="76"/>
      <c r="R305" s="76"/>
    </row>
    <row r="306" spans="1:20" s="3" customFormat="1" x14ac:dyDescent="0.25">
      <c r="A306" s="62" t="s">
        <v>74</v>
      </c>
      <c r="B306" s="201"/>
      <c r="C306" s="201"/>
      <c r="D306" s="201"/>
      <c r="E306" s="201"/>
      <c r="F306" s="201"/>
      <c r="G306" s="201"/>
      <c r="H306" s="48"/>
      <c r="J306" s="91" t="s">
        <v>48</v>
      </c>
      <c r="K306" s="43"/>
      <c r="L306" s="43"/>
    </row>
    <row r="307" spans="1:20" s="3" customFormat="1" x14ac:dyDescent="0.25">
      <c r="A307" s="64" t="s">
        <v>78</v>
      </c>
      <c r="B307" s="201" t="s">
        <v>389</v>
      </c>
      <c r="C307" s="201"/>
      <c r="D307" s="201"/>
      <c r="E307" s="201"/>
      <c r="F307" s="201"/>
      <c r="G307" s="201"/>
      <c r="H307" s="48"/>
      <c r="J307" s="91" t="s">
        <v>103</v>
      </c>
      <c r="K307" s="43"/>
      <c r="L307" s="43"/>
    </row>
    <row r="308" spans="1:20" s="3" customFormat="1" x14ac:dyDescent="0.25">
      <c r="A308" s="64" t="s">
        <v>66</v>
      </c>
      <c r="B308" s="279" t="s">
        <v>145</v>
      </c>
      <c r="C308" s="279"/>
      <c r="D308" s="279"/>
      <c r="E308" s="279"/>
      <c r="F308" s="279"/>
      <c r="G308" s="279"/>
      <c r="H308" s="48"/>
      <c r="J308" s="91" t="s">
        <v>48</v>
      </c>
      <c r="K308" s="43"/>
      <c r="L308" s="43"/>
    </row>
    <row r="309" spans="1:20" s="3" customFormat="1" x14ac:dyDescent="0.25">
      <c r="A309" s="64" t="s">
        <v>84</v>
      </c>
      <c r="B309" s="79" t="s">
        <v>48</v>
      </c>
      <c r="C309" s="201"/>
      <c r="D309" s="201"/>
      <c r="E309" s="201"/>
      <c r="F309" s="201"/>
      <c r="G309" s="201"/>
      <c r="H309" s="48"/>
      <c r="J309" s="91" t="s">
        <v>48</v>
      </c>
      <c r="K309" s="43"/>
      <c r="L309" s="43"/>
    </row>
    <row r="310" spans="1:20" s="3" customFormat="1" ht="15.75" customHeight="1" x14ac:dyDescent="0.25">
      <c r="A310" s="64" t="s">
        <v>105</v>
      </c>
      <c r="B310" s="79" t="s">
        <v>48</v>
      </c>
      <c r="C310" s="201"/>
      <c r="D310" s="201"/>
      <c r="E310" s="201"/>
      <c r="F310" s="201"/>
      <c r="G310" s="201"/>
      <c r="H310" s="48"/>
      <c r="J310" s="91" t="s">
        <v>48</v>
      </c>
      <c r="K310" s="43"/>
      <c r="L310" s="43"/>
    </row>
    <row r="311" spans="1:20" s="3" customFormat="1" ht="15.75" customHeight="1" x14ac:dyDescent="0.25">
      <c r="A311" s="64" t="s">
        <v>106</v>
      </c>
      <c r="B311" s="284" t="s">
        <v>48</v>
      </c>
      <c r="C311" s="284"/>
      <c r="D311" s="284"/>
      <c r="E311" s="284"/>
      <c r="F311" s="284"/>
      <c r="G311" s="284"/>
      <c r="H311" s="48"/>
      <c r="J311" s="91" t="s">
        <v>48</v>
      </c>
      <c r="K311" s="43"/>
      <c r="L311" s="43"/>
    </row>
    <row r="312" spans="1:20" s="3" customFormat="1" ht="15.75" customHeight="1" x14ac:dyDescent="0.25">
      <c r="A312" s="64" t="s">
        <v>107</v>
      </c>
      <c r="B312" s="201" t="s">
        <v>48</v>
      </c>
      <c r="C312" s="201"/>
      <c r="D312" s="201"/>
      <c r="E312" s="201"/>
      <c r="F312" s="201"/>
      <c r="G312" s="201"/>
      <c r="H312" s="48"/>
      <c r="J312" s="91" t="s">
        <v>48</v>
      </c>
      <c r="K312" s="43"/>
      <c r="L312" s="43"/>
    </row>
    <row r="313" spans="1:20" ht="30" x14ac:dyDescent="0.25">
      <c r="A313" s="68" t="s">
        <v>108</v>
      </c>
      <c r="B313" s="201" t="str">
        <f>IF(B303=$M$4,"Yes","No")</f>
        <v>Yes</v>
      </c>
      <c r="C313" s="201"/>
      <c r="D313" s="201"/>
      <c r="E313" s="201"/>
      <c r="F313" s="201"/>
      <c r="G313" s="201"/>
      <c r="H313" s="67"/>
      <c r="I313" s="3"/>
      <c r="J313" s="91" t="s">
        <v>103</v>
      </c>
      <c r="K313" s="43"/>
      <c r="L313" s="43"/>
      <c r="M313" s="3"/>
      <c r="N313" s="3"/>
      <c r="O313" s="3"/>
      <c r="P313" s="3"/>
      <c r="Q313" s="3"/>
      <c r="R313" s="3"/>
    </row>
    <row r="314" spans="1:20" s="3" customFormat="1" ht="15.75" customHeight="1" x14ac:dyDescent="0.25">
      <c r="A314" s="62" t="s">
        <v>93</v>
      </c>
      <c r="B314" s="301" t="s">
        <v>390</v>
      </c>
      <c r="C314" s="301"/>
      <c r="D314" s="301"/>
      <c r="E314" s="301"/>
      <c r="F314" s="301"/>
      <c r="G314" s="301"/>
      <c r="H314" s="48"/>
      <c r="I314" s="75"/>
      <c r="J314" s="91" t="s">
        <v>103</v>
      </c>
      <c r="L314" s="43"/>
      <c r="M314" s="69"/>
      <c r="N314" s="69"/>
      <c r="O314" s="69"/>
      <c r="P314" s="69"/>
      <c r="Q314" s="69"/>
      <c r="R314" s="69"/>
    </row>
    <row r="315" spans="1:20" s="3" customFormat="1" ht="15.75" customHeight="1" thickBot="1" x14ac:dyDescent="0.25">
      <c r="A315" s="70"/>
      <c r="B315" s="201"/>
      <c r="C315" s="201"/>
      <c r="D315" s="201"/>
      <c r="E315" s="201"/>
      <c r="F315" s="201"/>
      <c r="G315" s="201"/>
      <c r="H315" s="48"/>
      <c r="J315" s="91" t="s">
        <v>48</v>
      </c>
      <c r="K315" s="43"/>
      <c r="L315" s="43"/>
    </row>
    <row r="316" spans="1:20" s="3" customFormat="1" ht="15.75" thickBot="1" x14ac:dyDescent="0.3">
      <c r="A316" s="108" t="s">
        <v>133</v>
      </c>
      <c r="B316" s="111" t="s">
        <v>253</v>
      </c>
      <c r="C316" s="109"/>
      <c r="D316" s="109"/>
      <c r="E316" s="109"/>
      <c r="F316" s="109"/>
      <c r="G316" s="109"/>
      <c r="H316" s="110"/>
      <c r="J316" s="91" t="s">
        <v>103</v>
      </c>
      <c r="K316" s="43"/>
      <c r="L316" s="43"/>
    </row>
    <row r="317" spans="1:20" s="3" customFormat="1" x14ac:dyDescent="0.25">
      <c r="A317" s="62" t="s">
        <v>66</v>
      </c>
      <c r="B317" s="47" t="s">
        <v>87</v>
      </c>
      <c r="C317" s="47"/>
      <c r="D317" s="47"/>
      <c r="E317" s="47"/>
      <c r="F317" s="47"/>
      <c r="G317" s="47"/>
      <c r="H317" s="48"/>
      <c r="J317" s="91" t="s">
        <v>48</v>
      </c>
      <c r="K317" s="43"/>
      <c r="L317" s="43"/>
    </row>
    <row r="318" spans="1:20" s="76" customFormat="1" ht="29.25" x14ac:dyDescent="0.25">
      <c r="A318" s="59"/>
      <c r="B318" s="60" t="str">
        <f>CONCATENATE($N$2&amp;": "&amp;VLOOKUP($B317,$M$3:$T$34,2,0))</f>
        <v>Font: Arial</v>
      </c>
      <c r="C318" s="60" t="str">
        <f>CONCATENATE($O$2&amp;": "&amp;VLOOKUP($B317,$M$3:$T$34,3,0))</f>
        <v>T-face: Normal</v>
      </c>
      <c r="D318" s="60" t="str">
        <f>CONCATENATE($P$2&amp;": "&amp;VLOOKUP($B317,$M$3:$T$34,4,0))</f>
        <v>Font size: 11</v>
      </c>
      <c r="E318" s="60" t="str">
        <f>CONCATENATE($Q$2&amp;": "&amp;VLOOKUP($B317,$M$3:$T$34,5,0))</f>
        <v>Row height: 15</v>
      </c>
      <c r="F318" s="60" t="str">
        <f>CONCATENATE($R$2&amp;": "&amp;VLOOKUP($B317,$M$3:$T$34,6,0))</f>
        <v>Text col: Black</v>
      </c>
      <c r="G318" s="60" t="str">
        <f>CONCATENATE($S$2&amp;": "&amp;VLOOKUP($B317,$M$3:$T$34,7,0))</f>
        <v>BG col: White</v>
      </c>
      <c r="H318" s="61" t="str">
        <f>CONCATENATE($T$2&amp;": "&amp;VLOOKUP($B317,$M$3:$T$34,8,0))</f>
        <v>Just: Left</v>
      </c>
      <c r="I318" s="3"/>
      <c r="J318" s="91" t="s">
        <v>48</v>
      </c>
      <c r="K318" s="43"/>
      <c r="L318" s="43"/>
      <c r="M318" s="3"/>
      <c r="N318" s="3"/>
      <c r="O318" s="3"/>
      <c r="P318" s="3"/>
      <c r="Q318" s="3"/>
      <c r="R318" s="3"/>
      <c r="S318" s="3"/>
      <c r="T318" s="3"/>
    </row>
    <row r="319" spans="1:20" s="3" customFormat="1" ht="15" customHeight="1" x14ac:dyDescent="0.25">
      <c r="A319" s="62" t="s">
        <v>73</v>
      </c>
      <c r="B319" s="283" t="s">
        <v>257</v>
      </c>
      <c r="C319" s="279"/>
      <c r="D319" s="279"/>
      <c r="E319" s="279"/>
      <c r="F319" s="279"/>
      <c r="G319" s="279"/>
      <c r="H319" s="48"/>
      <c r="I319" s="76"/>
      <c r="J319" s="91" t="s">
        <v>103</v>
      </c>
      <c r="K319" s="43"/>
      <c r="L319" s="43"/>
    </row>
    <row r="320" spans="1:20" s="3" customFormat="1" x14ac:dyDescent="0.25">
      <c r="A320" s="62" t="s">
        <v>74</v>
      </c>
      <c r="B320" s="94" t="s">
        <v>173</v>
      </c>
      <c r="C320" s="94"/>
      <c r="D320" s="94"/>
      <c r="E320" s="94"/>
      <c r="F320" s="94"/>
      <c r="G320" s="94"/>
      <c r="H320" s="48"/>
      <c r="J320" s="91" t="s">
        <v>103</v>
      </c>
      <c r="K320" s="43"/>
      <c r="L320" s="43"/>
    </row>
    <row r="321" spans="1:20" s="3" customFormat="1" x14ac:dyDescent="0.25">
      <c r="A321" s="64" t="s">
        <v>78</v>
      </c>
      <c r="B321" s="47" t="s">
        <v>111</v>
      </c>
      <c r="C321" s="47"/>
      <c r="D321" s="47"/>
      <c r="E321" s="47"/>
      <c r="F321" s="47"/>
      <c r="G321" s="47"/>
      <c r="H321" s="48"/>
      <c r="J321" s="91" t="s">
        <v>48</v>
      </c>
      <c r="K321" s="43"/>
      <c r="L321" s="43"/>
    </row>
    <row r="322" spans="1:20" s="3" customFormat="1" x14ac:dyDescent="0.25">
      <c r="A322" s="64" t="s">
        <v>66</v>
      </c>
      <c r="B322" s="279" t="s">
        <v>115</v>
      </c>
      <c r="C322" s="279"/>
      <c r="D322" s="279"/>
      <c r="E322" s="279"/>
      <c r="F322" s="279"/>
      <c r="G322" s="279"/>
      <c r="H322" s="48"/>
      <c r="J322" s="91" t="s">
        <v>48</v>
      </c>
      <c r="K322" s="43"/>
      <c r="L322" s="43"/>
    </row>
    <row r="323" spans="1:20" s="3" customFormat="1" x14ac:dyDescent="0.25">
      <c r="A323" s="64" t="s">
        <v>84</v>
      </c>
      <c r="B323" s="47" t="s">
        <v>48</v>
      </c>
      <c r="C323" s="47"/>
      <c r="D323" s="47"/>
      <c r="E323" s="47"/>
      <c r="F323" s="47"/>
      <c r="G323" s="47"/>
      <c r="H323" s="48"/>
      <c r="J323" s="91" t="s">
        <v>48</v>
      </c>
      <c r="K323" s="43"/>
      <c r="L323" s="43"/>
    </row>
    <row r="324" spans="1:20" s="3" customFormat="1" x14ac:dyDescent="0.25">
      <c r="A324" s="64" t="s">
        <v>105</v>
      </c>
      <c r="B324" s="47" t="s">
        <v>48</v>
      </c>
      <c r="C324" s="47"/>
      <c r="D324" s="47"/>
      <c r="E324" s="47"/>
      <c r="F324" s="47"/>
      <c r="G324" s="47"/>
      <c r="H324" s="48"/>
      <c r="J324" s="91" t="s">
        <v>48</v>
      </c>
      <c r="K324" s="43"/>
      <c r="L324" s="43"/>
    </row>
    <row r="325" spans="1:20" s="3" customFormat="1" x14ac:dyDescent="0.25">
      <c r="A325" s="64" t="s">
        <v>106</v>
      </c>
      <c r="B325" s="47" t="s">
        <v>48</v>
      </c>
      <c r="C325" s="47"/>
      <c r="D325" s="47"/>
      <c r="E325" s="47"/>
      <c r="F325" s="47"/>
      <c r="G325" s="47"/>
      <c r="H325" s="48"/>
      <c r="J325" s="91" t="s">
        <v>48</v>
      </c>
      <c r="K325" s="43"/>
      <c r="L325" s="43"/>
    </row>
    <row r="326" spans="1:20" s="3" customFormat="1" x14ac:dyDescent="0.25">
      <c r="A326" s="64" t="s">
        <v>107</v>
      </c>
      <c r="B326" s="47" t="s">
        <v>48</v>
      </c>
      <c r="C326" s="47"/>
      <c r="D326" s="47"/>
      <c r="E326" s="47"/>
      <c r="F326" s="47"/>
      <c r="G326" s="47"/>
      <c r="H326" s="48"/>
      <c r="J326" s="91" t="s">
        <v>48</v>
      </c>
      <c r="K326" s="43"/>
      <c r="L326" s="43"/>
    </row>
    <row r="327" spans="1:20" ht="30" x14ac:dyDescent="0.25">
      <c r="A327" s="68" t="s">
        <v>108</v>
      </c>
      <c r="B327" s="47" t="str">
        <f>IF(B317=$M$4,"Yes","No")</f>
        <v>No</v>
      </c>
      <c r="C327" s="47"/>
      <c r="D327" s="47"/>
      <c r="E327" s="47"/>
      <c r="F327" s="47"/>
      <c r="G327" s="47"/>
      <c r="H327" s="67"/>
      <c r="I327" s="3"/>
      <c r="J327" s="91" t="s">
        <v>48</v>
      </c>
      <c r="K327" s="43"/>
      <c r="L327" s="43"/>
      <c r="M327" s="3"/>
      <c r="N327" s="3"/>
      <c r="O327" s="3"/>
      <c r="P327" s="3"/>
      <c r="Q327" s="3"/>
      <c r="R327" s="3"/>
    </row>
    <row r="328" spans="1:20" s="3" customFormat="1" x14ac:dyDescent="0.25">
      <c r="A328" s="62" t="s">
        <v>93</v>
      </c>
      <c r="B328" s="279" t="s">
        <v>116</v>
      </c>
      <c r="C328" s="279"/>
      <c r="D328" s="279"/>
      <c r="E328" s="279"/>
      <c r="F328" s="279"/>
      <c r="G328" s="279"/>
      <c r="H328" s="48"/>
      <c r="I328" s="75"/>
      <c r="J328" s="91" t="s">
        <v>48</v>
      </c>
      <c r="K328" s="43"/>
      <c r="L328" s="43"/>
      <c r="M328" s="69"/>
      <c r="N328" s="69"/>
      <c r="O328" s="69"/>
      <c r="P328" s="69"/>
      <c r="Q328" s="69"/>
      <c r="R328" s="69"/>
    </row>
    <row r="329" spans="1:20" s="3" customFormat="1" ht="15.75" thickBot="1" x14ac:dyDescent="0.3">
      <c r="A329" s="62"/>
      <c r="B329" s="93"/>
      <c r="C329" s="93"/>
      <c r="D329" s="93"/>
      <c r="E329" s="93"/>
      <c r="F329" s="93"/>
      <c r="G329" s="93"/>
      <c r="H329" s="48"/>
      <c r="I329" s="75"/>
      <c r="J329" s="91" t="s">
        <v>48</v>
      </c>
      <c r="K329" s="43"/>
      <c r="L329" s="43"/>
    </row>
    <row r="330" spans="1:20" s="3" customFormat="1" ht="15.75" thickBot="1" x14ac:dyDescent="0.3">
      <c r="A330" s="108" t="s">
        <v>140</v>
      </c>
      <c r="B330" s="111" t="s">
        <v>258</v>
      </c>
      <c r="C330" s="109"/>
      <c r="D330" s="109"/>
      <c r="E330" s="109"/>
      <c r="F330" s="109"/>
      <c r="G330" s="109"/>
      <c r="H330" s="110"/>
      <c r="J330" s="91" t="s">
        <v>103</v>
      </c>
      <c r="K330" s="43"/>
      <c r="L330" s="43"/>
    </row>
    <row r="331" spans="1:20" s="3" customFormat="1" x14ac:dyDescent="0.25">
      <c r="A331" s="62" t="s">
        <v>66</v>
      </c>
      <c r="B331" s="47" t="s">
        <v>95</v>
      </c>
      <c r="C331" s="47"/>
      <c r="D331" s="47"/>
      <c r="E331" s="47"/>
      <c r="F331" s="47"/>
      <c r="G331" s="47"/>
      <c r="H331" s="48"/>
      <c r="J331" s="91" t="s">
        <v>48</v>
      </c>
      <c r="K331" s="43"/>
      <c r="L331" s="43"/>
    </row>
    <row r="332" spans="1:20" s="3" customFormat="1" x14ac:dyDescent="0.25">
      <c r="A332" s="59"/>
      <c r="B332" s="60" t="str">
        <f>CONCATENATE($N$2&amp;": "&amp;VLOOKUP($B331,$M$3:$T$34,2,0))</f>
        <v>Font: Arial</v>
      </c>
      <c r="C332" s="60" t="str">
        <f>CONCATENATE($O$2&amp;": "&amp;VLOOKUP($B331,$M$3:$T$34,3,0))</f>
        <v>T-face: Bold</v>
      </c>
      <c r="D332" s="60" t="str">
        <f>CONCATENATE($P$2&amp;": "&amp;VLOOKUP($B331,$M$3:$T$34,4,0))</f>
        <v>Font size: 14</v>
      </c>
      <c r="E332" s="60" t="str">
        <f>CONCATENATE($Q$2&amp;": "&amp;VLOOKUP($B331,$M$3:$T$34,5,0))</f>
        <v>Row height: 31.5</v>
      </c>
      <c r="F332" s="60" t="str">
        <f>CONCATENATE($R$2&amp;": "&amp;VLOOKUP($B331,$M$3:$T$34,6,0))</f>
        <v>Text col: Teal</v>
      </c>
      <c r="G332" s="60" t="str">
        <f>CONCATENATE($S$2&amp;": "&amp;VLOOKUP($B331,$M$3:$T$34,7,0))</f>
        <v>BG col: White</v>
      </c>
      <c r="H332" s="61" t="str">
        <f>CONCATENATE($T$2&amp;": "&amp;VLOOKUP($B331,$M$3:$T$34,8,0))</f>
        <v>Just: Left</v>
      </c>
      <c r="J332" s="91" t="s">
        <v>48</v>
      </c>
      <c r="K332" s="43"/>
      <c r="L332" s="43"/>
      <c r="S332" s="76"/>
      <c r="T332" s="76"/>
    </row>
    <row r="333" spans="1:20" s="3" customFormat="1" ht="61.5" customHeight="1" x14ac:dyDescent="0.25">
      <c r="A333" s="62" t="s">
        <v>73</v>
      </c>
      <c r="B333" s="283" t="str">
        <f>B330</f>
        <v>Enter information - Prompt - Select primary production or non-primary production.</v>
      </c>
      <c r="C333" s="279"/>
      <c r="D333" s="279"/>
      <c r="E333" s="279"/>
      <c r="F333" s="279"/>
      <c r="G333" s="279"/>
      <c r="H333" s="48"/>
      <c r="J333" s="91" t="s">
        <v>103</v>
      </c>
      <c r="K333" s="43"/>
      <c r="L333" s="43"/>
      <c r="M333" s="76"/>
      <c r="N333" s="76"/>
      <c r="O333" s="76"/>
      <c r="P333" s="76"/>
      <c r="Q333" s="76"/>
      <c r="R333" s="76"/>
    </row>
    <row r="334" spans="1:20" s="3" customFormat="1" x14ac:dyDescent="0.25">
      <c r="A334" s="62" t="s">
        <v>74</v>
      </c>
      <c r="B334" s="94" t="s">
        <v>235</v>
      </c>
      <c r="C334" s="94"/>
      <c r="D334" s="94"/>
      <c r="E334" s="94"/>
      <c r="F334" s="94"/>
      <c r="G334" s="94"/>
      <c r="H334" s="48"/>
      <c r="J334" s="91" t="s">
        <v>103</v>
      </c>
      <c r="K334" s="43"/>
      <c r="L334" s="43"/>
    </row>
    <row r="335" spans="1:20" s="3" customFormat="1" x14ac:dyDescent="0.25">
      <c r="A335" s="64" t="s">
        <v>78</v>
      </c>
      <c r="B335" s="47" t="s">
        <v>111</v>
      </c>
      <c r="C335" s="47"/>
      <c r="D335" s="47"/>
      <c r="E335" s="47"/>
      <c r="F335" s="47"/>
      <c r="G335" s="47"/>
      <c r="H335" s="48"/>
      <c r="J335" s="91" t="s">
        <v>48</v>
      </c>
      <c r="K335" s="43"/>
      <c r="L335" s="43"/>
    </row>
    <row r="336" spans="1:20" s="3" customFormat="1" x14ac:dyDescent="0.25">
      <c r="A336" s="64" t="s">
        <v>66</v>
      </c>
      <c r="B336" s="279" t="s">
        <v>115</v>
      </c>
      <c r="C336" s="279"/>
      <c r="D336" s="279"/>
      <c r="E336" s="279"/>
      <c r="F336" s="279"/>
      <c r="G336" s="279"/>
      <c r="H336" s="48"/>
      <c r="J336" s="91" t="s">
        <v>48</v>
      </c>
      <c r="K336" s="43"/>
      <c r="L336" s="43"/>
    </row>
    <row r="337" spans="1:12" s="3" customFormat="1" x14ac:dyDescent="0.25">
      <c r="A337" s="64" t="s">
        <v>84</v>
      </c>
      <c r="B337" s="47" t="s">
        <v>48</v>
      </c>
      <c r="C337" s="47"/>
      <c r="D337" s="47"/>
      <c r="E337" s="47"/>
      <c r="F337" s="47"/>
      <c r="G337" s="47"/>
      <c r="H337" s="48"/>
      <c r="J337" s="91" t="s">
        <v>48</v>
      </c>
      <c r="K337" s="43"/>
      <c r="L337" s="43"/>
    </row>
    <row r="338" spans="1:12" s="3" customFormat="1" x14ac:dyDescent="0.25">
      <c r="A338" s="64" t="s">
        <v>105</v>
      </c>
      <c r="B338" s="47" t="s">
        <v>48</v>
      </c>
      <c r="C338" s="47"/>
      <c r="D338" s="47"/>
      <c r="E338" s="47"/>
      <c r="F338" s="47"/>
      <c r="G338" s="47"/>
      <c r="H338" s="48"/>
      <c r="J338" s="91" t="s">
        <v>48</v>
      </c>
      <c r="K338" s="43"/>
      <c r="L338" s="43"/>
    </row>
    <row r="339" spans="1:12" s="3" customFormat="1" x14ac:dyDescent="0.25">
      <c r="A339" s="64" t="s">
        <v>106</v>
      </c>
      <c r="B339" s="47" t="s">
        <v>48</v>
      </c>
      <c r="C339" s="47"/>
      <c r="D339" s="47"/>
      <c r="E339" s="47"/>
      <c r="F339" s="47"/>
      <c r="G339" s="47"/>
      <c r="H339" s="48"/>
      <c r="J339" s="91" t="s">
        <v>48</v>
      </c>
      <c r="K339" s="43"/>
      <c r="L339" s="43"/>
    </row>
    <row r="340" spans="1:12" s="3" customFormat="1" x14ac:dyDescent="0.25">
      <c r="A340" s="64" t="s">
        <v>107</v>
      </c>
      <c r="B340" s="47" t="s">
        <v>48</v>
      </c>
      <c r="C340" s="47"/>
      <c r="D340" s="47"/>
      <c r="E340" s="47"/>
      <c r="F340" s="47"/>
      <c r="G340" s="47"/>
      <c r="H340" s="48"/>
      <c r="J340" s="91" t="s">
        <v>48</v>
      </c>
      <c r="K340" s="43"/>
      <c r="L340" s="43"/>
    </row>
    <row r="341" spans="1:12" s="3" customFormat="1" ht="30" x14ac:dyDescent="0.25">
      <c r="A341" s="68" t="s">
        <v>108</v>
      </c>
      <c r="B341" s="47" t="str">
        <f>IF(B331=$M$4,"Yes","No")</f>
        <v>No</v>
      </c>
      <c r="C341" s="47"/>
      <c r="D341" s="47"/>
      <c r="E341" s="47"/>
      <c r="F341" s="47"/>
      <c r="G341" s="47"/>
      <c r="H341" s="48"/>
      <c r="J341" s="91" t="s">
        <v>48</v>
      </c>
      <c r="K341" s="43"/>
      <c r="L341" s="43"/>
    </row>
    <row r="342" spans="1:12" s="3" customFormat="1" x14ac:dyDescent="0.25">
      <c r="A342" s="62" t="s">
        <v>93</v>
      </c>
      <c r="B342" s="279" t="s">
        <v>116</v>
      </c>
      <c r="C342" s="279"/>
      <c r="D342" s="279"/>
      <c r="E342" s="279"/>
      <c r="F342" s="279"/>
      <c r="G342" s="279"/>
      <c r="H342" s="48"/>
      <c r="J342" s="91" t="s">
        <v>48</v>
      </c>
      <c r="K342" s="43"/>
      <c r="L342" s="43"/>
    </row>
    <row r="343" spans="1:12" s="3" customFormat="1" ht="15.75" thickBot="1" x14ac:dyDescent="0.3">
      <c r="A343" s="62"/>
      <c r="B343" s="93"/>
      <c r="C343" s="93"/>
      <c r="D343" s="93"/>
      <c r="E343" s="93"/>
      <c r="F343" s="93"/>
      <c r="G343" s="93"/>
      <c r="H343" s="48"/>
      <c r="J343" s="91" t="s">
        <v>48</v>
      </c>
      <c r="K343" s="43"/>
      <c r="L343" s="43"/>
    </row>
    <row r="344" spans="1:12" s="3" customFormat="1" ht="15.75" customHeight="1" thickBot="1" x14ac:dyDescent="0.3">
      <c r="A344" s="108" t="s">
        <v>422</v>
      </c>
      <c r="B344" s="280" t="str">
        <f>CONCATENATE("Enter information - Data entry - ",B334)</f>
        <v>Enter information - Data entry - Select primary production or non-primary production.</v>
      </c>
      <c r="C344" s="281"/>
      <c r="D344" s="281"/>
      <c r="E344" s="281"/>
      <c r="F344" s="281"/>
      <c r="G344" s="281"/>
      <c r="H344" s="282"/>
      <c r="J344" s="91" t="s">
        <v>103</v>
      </c>
      <c r="K344" s="43"/>
      <c r="L344" s="43"/>
    </row>
    <row r="345" spans="1:12" s="3" customFormat="1" ht="13.5" customHeight="1" x14ac:dyDescent="0.25">
      <c r="A345" s="62" t="s">
        <v>66</v>
      </c>
      <c r="B345" s="201" t="s">
        <v>68</v>
      </c>
      <c r="C345" s="201"/>
      <c r="D345" s="201"/>
      <c r="E345" s="201"/>
      <c r="F345" s="201"/>
      <c r="G345" s="201"/>
      <c r="H345" s="48"/>
      <c r="J345" s="91" t="s">
        <v>48</v>
      </c>
      <c r="K345" s="43"/>
      <c r="L345" s="43"/>
    </row>
    <row r="346" spans="1:12" s="3" customFormat="1" ht="29.25" x14ac:dyDescent="0.25">
      <c r="A346" s="62"/>
      <c r="B346" s="60" t="str">
        <f>CONCATENATE($N$2&amp;": "&amp;VLOOKUP($B345,$M$3:$T$34,2,0))</f>
        <v>Font: Arial</v>
      </c>
      <c r="C346" s="60" t="str">
        <f>CONCATENATE($O$2&amp;": "&amp;VLOOKUP($B345,$M$3:$T$34,3,0))</f>
        <v>T-face: Normal</v>
      </c>
      <c r="D346" s="60" t="str">
        <f>CONCATENATE($P$2&amp;": "&amp;VLOOKUP($B345,$M$3:$T$34,4,0))</f>
        <v>Font size: 11</v>
      </c>
      <c r="E346" s="60" t="str">
        <f>CONCATENATE($Q$2&amp;": "&amp;VLOOKUP($B345,$M$3:$T$34,5,0))</f>
        <v>Row height: Dependant</v>
      </c>
      <c r="F346" s="60" t="str">
        <f>CONCATENATE($R$2&amp;": "&amp;VLOOKUP($B345,$M$3:$T$34,6,0))</f>
        <v>Text col: Black</v>
      </c>
      <c r="G346" s="60" t="str">
        <f>CONCATENATE($S$2&amp;": "&amp;VLOOKUP($B345,$M$3:$T$34,7,0))</f>
        <v>BG col: Sky blue</v>
      </c>
      <c r="H346" s="61" t="str">
        <f>CONCATENATE($T$2&amp;": "&amp;VLOOKUP($B345,$M$3:$T$34,8,0))</f>
        <v>Just: Centre</v>
      </c>
      <c r="J346" s="91" t="s">
        <v>48</v>
      </c>
      <c r="K346" s="43"/>
      <c r="L346" s="43"/>
    </row>
    <row r="347" spans="1:12" s="3" customFormat="1" x14ac:dyDescent="0.25">
      <c r="A347" s="62" t="s">
        <v>73</v>
      </c>
      <c r="B347" s="283" t="str">
        <f>CONCATENATE("Data entry - ",B334)</f>
        <v>Data entry - Select primary production or non-primary production.</v>
      </c>
      <c r="C347" s="279"/>
      <c r="D347" s="279"/>
      <c r="E347" s="279"/>
      <c r="F347" s="279"/>
      <c r="G347" s="279"/>
      <c r="H347" s="48"/>
      <c r="J347" s="91" t="s">
        <v>103</v>
      </c>
      <c r="K347" s="43"/>
      <c r="L347" s="43"/>
    </row>
    <row r="348" spans="1:12" s="3" customFormat="1" x14ac:dyDescent="0.25">
      <c r="A348" s="62" t="s">
        <v>74</v>
      </c>
      <c r="B348" s="201"/>
      <c r="C348" s="201"/>
      <c r="D348" s="201"/>
      <c r="E348" s="201"/>
      <c r="F348" s="201"/>
      <c r="G348" s="201"/>
      <c r="H348" s="48"/>
      <c r="J348" s="91" t="s">
        <v>48</v>
      </c>
      <c r="K348" s="43"/>
      <c r="L348" s="43"/>
    </row>
    <row r="349" spans="1:12" s="3" customFormat="1" x14ac:dyDescent="0.25">
      <c r="A349" s="64" t="s">
        <v>78</v>
      </c>
      <c r="B349" s="201" t="s">
        <v>389</v>
      </c>
      <c r="C349" s="201"/>
      <c r="D349" s="201"/>
      <c r="E349" s="201"/>
      <c r="F349" s="201"/>
      <c r="G349" s="201"/>
      <c r="H349" s="48"/>
      <c r="J349" s="91" t="s">
        <v>103</v>
      </c>
      <c r="K349" s="43"/>
      <c r="L349" s="43"/>
    </row>
    <row r="350" spans="1:12" s="3" customFormat="1" x14ac:dyDescent="0.25">
      <c r="A350" s="64" t="s">
        <v>66</v>
      </c>
      <c r="B350" s="279" t="s">
        <v>145</v>
      </c>
      <c r="C350" s="279"/>
      <c r="D350" s="279"/>
      <c r="E350" s="279"/>
      <c r="F350" s="279"/>
      <c r="G350" s="279"/>
      <c r="H350" s="48"/>
      <c r="J350" s="91" t="s">
        <v>48</v>
      </c>
      <c r="K350" s="43"/>
      <c r="L350" s="43"/>
    </row>
    <row r="351" spans="1:12" s="3" customFormat="1" x14ac:dyDescent="0.25">
      <c r="A351" s="64" t="s">
        <v>84</v>
      </c>
      <c r="B351" s="79" t="s">
        <v>48</v>
      </c>
      <c r="C351" s="201"/>
      <c r="D351" s="201"/>
      <c r="E351" s="201"/>
      <c r="F351" s="201"/>
      <c r="G351" s="201"/>
      <c r="H351" s="48"/>
      <c r="J351" s="91" t="s">
        <v>48</v>
      </c>
      <c r="K351" s="43"/>
      <c r="L351" s="43"/>
    </row>
    <row r="352" spans="1:12" s="3" customFormat="1" ht="15.75" customHeight="1" x14ac:dyDescent="0.25">
      <c r="A352" s="64" t="s">
        <v>105</v>
      </c>
      <c r="B352" s="79" t="s">
        <v>48</v>
      </c>
      <c r="C352" s="201"/>
      <c r="D352" s="201"/>
      <c r="E352" s="201"/>
      <c r="F352" s="201"/>
      <c r="G352" s="201"/>
      <c r="H352" s="48"/>
      <c r="J352" s="91" t="s">
        <v>48</v>
      </c>
      <c r="K352" s="43"/>
      <c r="L352" s="43"/>
    </row>
    <row r="353" spans="1:20" s="3" customFormat="1" ht="15.75" customHeight="1" x14ac:dyDescent="0.25">
      <c r="A353" s="64" t="s">
        <v>106</v>
      </c>
      <c r="B353" s="284" t="s">
        <v>48</v>
      </c>
      <c r="C353" s="284"/>
      <c r="D353" s="284"/>
      <c r="E353" s="284"/>
      <c r="F353" s="284"/>
      <c r="G353" s="284"/>
      <c r="H353" s="48"/>
      <c r="J353" s="91" t="s">
        <v>48</v>
      </c>
      <c r="K353" s="43"/>
      <c r="L353" s="43"/>
    </row>
    <row r="354" spans="1:20" s="3" customFormat="1" ht="15.75" customHeight="1" x14ac:dyDescent="0.25">
      <c r="A354" s="64" t="s">
        <v>107</v>
      </c>
      <c r="B354" s="201" t="s">
        <v>48</v>
      </c>
      <c r="C354" s="201"/>
      <c r="D354" s="201"/>
      <c r="E354" s="201"/>
      <c r="F354" s="201"/>
      <c r="G354" s="201"/>
      <c r="H354" s="48"/>
      <c r="J354" s="91" t="s">
        <v>48</v>
      </c>
      <c r="K354" s="43"/>
      <c r="L354" s="43"/>
    </row>
    <row r="355" spans="1:20" ht="30" x14ac:dyDescent="0.25">
      <c r="A355" s="68" t="s">
        <v>108</v>
      </c>
      <c r="B355" s="201" t="str">
        <f>IF(B345=$M$4,"Yes","No")</f>
        <v>Yes</v>
      </c>
      <c r="C355" s="201"/>
      <c r="D355" s="201"/>
      <c r="E355" s="201"/>
      <c r="F355" s="201"/>
      <c r="G355" s="201"/>
      <c r="H355" s="67"/>
      <c r="I355" s="3"/>
      <c r="J355" s="91" t="s">
        <v>103</v>
      </c>
      <c r="K355" s="43"/>
      <c r="L355" s="43"/>
      <c r="M355" s="3"/>
      <c r="N355" s="3"/>
      <c r="O355" s="3"/>
      <c r="P355" s="3"/>
      <c r="Q355" s="3"/>
      <c r="R355" s="3"/>
    </row>
    <row r="356" spans="1:20" s="3" customFormat="1" ht="15.75" customHeight="1" x14ac:dyDescent="0.25">
      <c r="A356" s="62" t="s">
        <v>93</v>
      </c>
      <c r="B356" s="301" t="s">
        <v>391</v>
      </c>
      <c r="C356" s="301"/>
      <c r="D356" s="301"/>
      <c r="E356" s="301"/>
      <c r="F356" s="301"/>
      <c r="G356" s="301"/>
      <c r="H356" s="48"/>
      <c r="I356" s="75"/>
      <c r="J356" s="91" t="s">
        <v>103</v>
      </c>
      <c r="L356" s="43"/>
      <c r="M356" s="69"/>
      <c r="N356" s="69"/>
      <c r="O356" s="69"/>
      <c r="P356" s="69"/>
      <c r="Q356" s="69"/>
      <c r="R356" s="69"/>
    </row>
    <row r="357" spans="1:20" s="3" customFormat="1" ht="15.75" customHeight="1" thickBot="1" x14ac:dyDescent="0.25">
      <c r="A357" s="70"/>
      <c r="B357" s="201"/>
      <c r="C357" s="201"/>
      <c r="D357" s="201"/>
      <c r="E357" s="201"/>
      <c r="F357" s="201"/>
      <c r="G357" s="201"/>
      <c r="H357" s="48"/>
      <c r="J357" s="91" t="s">
        <v>48</v>
      </c>
      <c r="K357" s="43"/>
      <c r="L357" s="43"/>
    </row>
    <row r="358" spans="1:20" s="3" customFormat="1" ht="15.75" thickBot="1" x14ac:dyDescent="0.3">
      <c r="A358" s="108" t="s">
        <v>143</v>
      </c>
      <c r="B358" s="111" t="s">
        <v>392</v>
      </c>
      <c r="C358" s="109"/>
      <c r="D358" s="109"/>
      <c r="E358" s="109"/>
      <c r="F358" s="109"/>
      <c r="G358" s="109"/>
      <c r="H358" s="110"/>
      <c r="J358" s="91" t="s">
        <v>103</v>
      </c>
      <c r="K358" s="43"/>
      <c r="L358" s="43"/>
    </row>
    <row r="359" spans="1:20" s="3" customFormat="1" x14ac:dyDescent="0.25">
      <c r="A359" s="62" t="s">
        <v>66</v>
      </c>
      <c r="B359" s="47" t="s">
        <v>87</v>
      </c>
      <c r="C359" s="47"/>
      <c r="D359" s="47"/>
      <c r="E359" s="47"/>
      <c r="F359" s="47"/>
      <c r="G359" s="47"/>
      <c r="H359" s="48"/>
      <c r="J359" s="91" t="s">
        <v>48</v>
      </c>
      <c r="K359" s="43"/>
      <c r="L359" s="43"/>
    </row>
    <row r="360" spans="1:20" s="76" customFormat="1" ht="29.25" x14ac:dyDescent="0.25">
      <c r="A360" s="59"/>
      <c r="B360" s="60" t="str">
        <f>CONCATENATE($N$2&amp;": "&amp;VLOOKUP($B359,$M$3:$T$34,2,0))</f>
        <v>Font: Arial</v>
      </c>
      <c r="C360" s="60" t="str">
        <f>CONCATENATE($O$2&amp;": "&amp;VLOOKUP($B359,$M$3:$T$34,3,0))</f>
        <v>T-face: Normal</v>
      </c>
      <c r="D360" s="60" t="str">
        <f>CONCATENATE($P$2&amp;": "&amp;VLOOKUP($B359,$M$3:$T$34,4,0))</f>
        <v>Font size: 11</v>
      </c>
      <c r="E360" s="60" t="str">
        <f>CONCATENATE($Q$2&amp;": "&amp;VLOOKUP($B359,$M$3:$T$34,5,0))</f>
        <v>Row height: 15</v>
      </c>
      <c r="F360" s="60" t="str">
        <f>CONCATENATE($R$2&amp;": "&amp;VLOOKUP($B359,$M$3:$T$34,6,0))</f>
        <v>Text col: Black</v>
      </c>
      <c r="G360" s="60" t="str">
        <f>CONCATENATE($S$2&amp;": "&amp;VLOOKUP($B359,$M$3:$T$34,7,0))</f>
        <v>BG col: White</v>
      </c>
      <c r="H360" s="61" t="str">
        <f>CONCATENATE($T$2&amp;": "&amp;VLOOKUP($B359,$M$3:$T$34,8,0))</f>
        <v>Just: Left</v>
      </c>
      <c r="I360" s="3"/>
      <c r="J360" s="91" t="s">
        <v>48</v>
      </c>
      <c r="K360" s="43"/>
      <c r="L360" s="43"/>
      <c r="M360" s="3"/>
      <c r="N360" s="3"/>
      <c r="O360" s="3"/>
      <c r="P360" s="3"/>
      <c r="Q360" s="3"/>
      <c r="R360" s="3"/>
      <c r="S360" s="3"/>
      <c r="T360" s="3"/>
    </row>
    <row r="361" spans="1:20" s="3" customFormat="1" ht="15" customHeight="1" x14ac:dyDescent="0.25">
      <c r="A361" s="62" t="s">
        <v>73</v>
      </c>
      <c r="B361" s="283" t="s">
        <v>257</v>
      </c>
      <c r="C361" s="279"/>
      <c r="D361" s="279"/>
      <c r="E361" s="279"/>
      <c r="F361" s="279"/>
      <c r="G361" s="279"/>
      <c r="H361" s="48"/>
      <c r="I361" s="76"/>
      <c r="J361" s="91" t="s">
        <v>103</v>
      </c>
      <c r="K361" s="43"/>
      <c r="L361" s="43"/>
    </row>
    <row r="362" spans="1:20" s="3" customFormat="1" x14ac:dyDescent="0.25">
      <c r="A362" s="62" t="s">
        <v>74</v>
      </c>
      <c r="B362" s="94" t="s">
        <v>259</v>
      </c>
      <c r="C362" s="94"/>
      <c r="D362" s="94"/>
      <c r="E362" s="94"/>
      <c r="F362" s="94"/>
      <c r="G362" s="94"/>
      <c r="H362" s="48"/>
      <c r="J362" s="91" t="s">
        <v>103</v>
      </c>
      <c r="K362" s="43"/>
      <c r="L362" s="43"/>
    </row>
    <row r="363" spans="1:20" s="3" customFormat="1" x14ac:dyDescent="0.25">
      <c r="A363" s="64" t="s">
        <v>78</v>
      </c>
      <c r="B363" s="47" t="s">
        <v>111</v>
      </c>
      <c r="C363" s="47"/>
      <c r="D363" s="47"/>
      <c r="E363" s="47"/>
      <c r="F363" s="47"/>
      <c r="G363" s="47"/>
      <c r="H363" s="48"/>
      <c r="J363" s="91" t="s">
        <v>48</v>
      </c>
      <c r="K363" s="43"/>
      <c r="L363" s="43"/>
    </row>
    <row r="364" spans="1:20" s="3" customFormat="1" x14ac:dyDescent="0.25">
      <c r="A364" s="64" t="s">
        <v>66</v>
      </c>
      <c r="B364" s="279" t="s">
        <v>115</v>
      </c>
      <c r="C364" s="279"/>
      <c r="D364" s="279"/>
      <c r="E364" s="279"/>
      <c r="F364" s="279"/>
      <c r="G364" s="279"/>
      <c r="H364" s="48"/>
      <c r="J364" s="91" t="s">
        <v>48</v>
      </c>
      <c r="K364" s="43"/>
      <c r="L364" s="43"/>
    </row>
    <row r="365" spans="1:20" s="3" customFormat="1" x14ac:dyDescent="0.25">
      <c r="A365" s="64" t="s">
        <v>84</v>
      </c>
      <c r="B365" s="47" t="s">
        <v>48</v>
      </c>
      <c r="C365" s="47"/>
      <c r="D365" s="47"/>
      <c r="E365" s="47"/>
      <c r="F365" s="47"/>
      <c r="G365" s="47"/>
      <c r="H365" s="48"/>
      <c r="J365" s="91" t="s">
        <v>48</v>
      </c>
      <c r="K365" s="43"/>
      <c r="L365" s="43"/>
    </row>
    <row r="366" spans="1:20" s="3" customFormat="1" x14ac:dyDescent="0.25">
      <c r="A366" s="64" t="s">
        <v>105</v>
      </c>
      <c r="B366" s="47" t="s">
        <v>48</v>
      </c>
      <c r="C366" s="47"/>
      <c r="D366" s="47"/>
      <c r="E366" s="47"/>
      <c r="F366" s="47"/>
      <c r="G366" s="47"/>
      <c r="H366" s="48"/>
      <c r="J366" s="91" t="s">
        <v>48</v>
      </c>
      <c r="K366" s="43"/>
      <c r="L366" s="43"/>
    </row>
    <row r="367" spans="1:20" s="3" customFormat="1" x14ac:dyDescent="0.25">
      <c r="A367" s="64" t="s">
        <v>106</v>
      </c>
      <c r="B367" s="47" t="s">
        <v>48</v>
      </c>
      <c r="C367" s="47"/>
      <c r="D367" s="47"/>
      <c r="E367" s="47"/>
      <c r="F367" s="47"/>
      <c r="G367" s="47"/>
      <c r="H367" s="48"/>
      <c r="J367" s="91" t="s">
        <v>48</v>
      </c>
      <c r="K367" s="43"/>
      <c r="L367" s="43"/>
    </row>
    <row r="368" spans="1:20" s="3" customFormat="1" x14ac:dyDescent="0.25">
      <c r="A368" s="64" t="s">
        <v>107</v>
      </c>
      <c r="B368" s="47" t="s">
        <v>48</v>
      </c>
      <c r="C368" s="47"/>
      <c r="D368" s="47"/>
      <c r="E368" s="47"/>
      <c r="F368" s="47"/>
      <c r="G368" s="47"/>
      <c r="H368" s="48"/>
      <c r="J368" s="91" t="s">
        <v>48</v>
      </c>
      <c r="K368" s="43"/>
      <c r="L368" s="43"/>
    </row>
    <row r="369" spans="1:18" ht="30" x14ac:dyDescent="0.25">
      <c r="A369" s="68" t="s">
        <v>108</v>
      </c>
      <c r="B369" s="47" t="str">
        <f>IF(B359=$M$4,"Yes","No")</f>
        <v>No</v>
      </c>
      <c r="C369" s="47"/>
      <c r="D369" s="47"/>
      <c r="E369" s="47"/>
      <c r="F369" s="47"/>
      <c r="G369" s="47"/>
      <c r="H369" s="67"/>
      <c r="I369" s="3"/>
      <c r="J369" s="91" t="s">
        <v>48</v>
      </c>
      <c r="K369" s="43"/>
      <c r="L369" s="43"/>
      <c r="M369" s="3"/>
      <c r="N369" s="3"/>
      <c r="O369" s="3"/>
      <c r="P369" s="3"/>
      <c r="Q369" s="3"/>
      <c r="R369" s="3"/>
    </row>
    <row r="370" spans="1:18" s="3" customFormat="1" x14ac:dyDescent="0.25">
      <c r="A370" s="62" t="s">
        <v>93</v>
      </c>
      <c r="B370" s="279" t="s">
        <v>116</v>
      </c>
      <c r="C370" s="279"/>
      <c r="D370" s="279"/>
      <c r="E370" s="279"/>
      <c r="F370" s="279"/>
      <c r="G370" s="279"/>
      <c r="H370" s="48"/>
      <c r="I370" s="75"/>
      <c r="J370" s="91" t="s">
        <v>48</v>
      </c>
      <c r="K370" s="43"/>
      <c r="L370" s="43"/>
      <c r="M370" s="69"/>
      <c r="N370" s="69"/>
      <c r="O370" s="69"/>
      <c r="P370" s="69"/>
      <c r="Q370" s="69"/>
      <c r="R370" s="69"/>
    </row>
    <row r="371" spans="1:18" s="3" customFormat="1" ht="15.75" thickBot="1" x14ac:dyDescent="0.3">
      <c r="A371" s="62"/>
      <c r="B371" s="95"/>
      <c r="C371" s="95"/>
      <c r="D371" s="95"/>
      <c r="E371" s="95"/>
      <c r="F371" s="95"/>
      <c r="G371" s="95"/>
      <c r="H371" s="48"/>
      <c r="I371" s="75"/>
      <c r="J371" s="91" t="s">
        <v>48</v>
      </c>
      <c r="K371" s="43"/>
      <c r="L371" s="43"/>
    </row>
    <row r="372" spans="1:18" s="3" customFormat="1" ht="15.75" thickBot="1" x14ac:dyDescent="0.3">
      <c r="A372" s="108" t="s">
        <v>146</v>
      </c>
      <c r="B372" s="111" t="s">
        <v>260</v>
      </c>
      <c r="C372" s="109"/>
      <c r="D372" s="109"/>
      <c r="E372" s="109"/>
      <c r="F372" s="109"/>
      <c r="G372" s="109"/>
      <c r="H372" s="110"/>
      <c r="J372" s="91" t="s">
        <v>103</v>
      </c>
      <c r="K372" s="43"/>
      <c r="L372" s="43"/>
    </row>
    <row r="373" spans="1:18" s="3" customFormat="1" x14ac:dyDescent="0.25">
      <c r="A373" s="62" t="s">
        <v>66</v>
      </c>
      <c r="B373" s="47" t="s">
        <v>87</v>
      </c>
      <c r="C373" s="47"/>
      <c r="D373" s="47"/>
      <c r="E373" s="47"/>
      <c r="F373" s="47"/>
      <c r="G373" s="47"/>
      <c r="H373" s="48"/>
      <c r="J373" s="91" t="s">
        <v>48</v>
      </c>
      <c r="K373" s="43"/>
      <c r="L373" s="43"/>
    </row>
    <row r="374" spans="1:18" s="76" customFormat="1" ht="29.25" x14ac:dyDescent="0.25">
      <c r="A374" s="59"/>
      <c r="B374" s="60" t="str">
        <f>CONCATENATE($N$2&amp;": "&amp;VLOOKUP($B373,$M$3:$T$34,2,0))</f>
        <v>Font: Arial</v>
      </c>
      <c r="C374" s="60" t="str">
        <f>CONCATENATE($O$2&amp;": "&amp;VLOOKUP($B373,$M$3:$T$34,3,0))</f>
        <v>T-face: Normal</v>
      </c>
      <c r="D374" s="60" t="str">
        <f>CONCATENATE($P$2&amp;": "&amp;VLOOKUP($B373,$M$3:$T$34,4,0))</f>
        <v>Font size: 11</v>
      </c>
      <c r="E374" s="60" t="str">
        <f>CONCATENATE($Q$2&amp;": "&amp;VLOOKUP($B373,$M$3:$T$34,5,0))</f>
        <v>Row height: 15</v>
      </c>
      <c r="F374" s="60" t="str">
        <f>CONCATENATE($R$2&amp;": "&amp;VLOOKUP($B373,$M$3:$T$34,6,0))</f>
        <v>Text col: Black</v>
      </c>
      <c r="G374" s="60" t="str">
        <f>CONCATENATE($S$2&amp;": "&amp;VLOOKUP($B373,$M$3:$T$34,7,0))</f>
        <v>BG col: White</v>
      </c>
      <c r="H374" s="61" t="str">
        <f>CONCATENATE($T$2&amp;": "&amp;VLOOKUP($B373,$M$3:$T$34,8,0))</f>
        <v>Just: Left</v>
      </c>
      <c r="I374" s="3"/>
      <c r="J374" s="91" t="s">
        <v>48</v>
      </c>
      <c r="K374" s="43"/>
      <c r="L374" s="43"/>
      <c r="M374" s="3"/>
      <c r="N374" s="3"/>
      <c r="O374" s="3"/>
      <c r="P374" s="3"/>
      <c r="Q374" s="3"/>
      <c r="R374" s="3"/>
    </row>
    <row r="375" spans="1:18" s="3" customFormat="1" ht="15" customHeight="1" x14ac:dyDescent="0.25">
      <c r="A375" s="62" t="s">
        <v>73</v>
      </c>
      <c r="B375" s="283" t="s">
        <v>257</v>
      </c>
      <c r="C375" s="279"/>
      <c r="D375" s="279"/>
      <c r="E375" s="279"/>
      <c r="F375" s="279"/>
      <c r="G375" s="279"/>
      <c r="H375" s="48"/>
      <c r="I375" s="76"/>
      <c r="J375" s="91" t="s">
        <v>103</v>
      </c>
      <c r="K375" s="43"/>
      <c r="L375" s="43"/>
      <c r="M375" s="76"/>
      <c r="N375" s="76"/>
      <c r="O375" s="76"/>
      <c r="P375" s="76"/>
      <c r="Q375" s="76"/>
      <c r="R375" s="76"/>
    </row>
    <row r="376" spans="1:18" s="3" customFormat="1" x14ac:dyDescent="0.25">
      <c r="A376" s="62" t="s">
        <v>74</v>
      </c>
      <c r="B376" s="94" t="s">
        <v>173</v>
      </c>
      <c r="C376" s="94"/>
      <c r="D376" s="94"/>
      <c r="E376" s="94"/>
      <c r="F376" s="94"/>
      <c r="G376" s="94"/>
      <c r="H376" s="48"/>
      <c r="J376" s="91" t="s">
        <v>103</v>
      </c>
      <c r="K376" s="43"/>
      <c r="L376" s="43"/>
    </row>
    <row r="377" spans="1:18" s="3" customFormat="1" x14ac:dyDescent="0.25">
      <c r="A377" s="64" t="s">
        <v>78</v>
      </c>
      <c r="B377" s="47" t="s">
        <v>111</v>
      </c>
      <c r="C377" s="47"/>
      <c r="D377" s="47"/>
      <c r="E377" s="47"/>
      <c r="F377" s="47"/>
      <c r="G377" s="47"/>
      <c r="H377" s="48"/>
      <c r="J377" s="91" t="s">
        <v>48</v>
      </c>
      <c r="K377" s="43"/>
      <c r="L377" s="43"/>
    </row>
    <row r="378" spans="1:18" s="3" customFormat="1" x14ac:dyDescent="0.25">
      <c r="A378" s="64" t="s">
        <v>66</v>
      </c>
      <c r="B378" s="279" t="s">
        <v>115</v>
      </c>
      <c r="C378" s="279"/>
      <c r="D378" s="279"/>
      <c r="E378" s="279"/>
      <c r="F378" s="279"/>
      <c r="G378" s="279"/>
      <c r="H378" s="48"/>
      <c r="J378" s="91" t="s">
        <v>48</v>
      </c>
      <c r="K378" s="43"/>
      <c r="L378" s="43"/>
    </row>
    <row r="379" spans="1:18" s="3" customFormat="1" x14ac:dyDescent="0.25">
      <c r="A379" s="64" t="s">
        <v>84</v>
      </c>
      <c r="B379" s="47" t="s">
        <v>48</v>
      </c>
      <c r="C379" s="47"/>
      <c r="D379" s="47"/>
      <c r="E379" s="47"/>
      <c r="F379" s="47"/>
      <c r="G379" s="47"/>
      <c r="H379" s="48"/>
      <c r="J379" s="91" t="s">
        <v>48</v>
      </c>
      <c r="K379" s="43"/>
      <c r="L379" s="43"/>
    </row>
    <row r="380" spans="1:18" s="3" customFormat="1" x14ac:dyDescent="0.25">
      <c r="A380" s="64" t="s">
        <v>105</v>
      </c>
      <c r="B380" s="47" t="s">
        <v>48</v>
      </c>
      <c r="C380" s="47"/>
      <c r="D380" s="47"/>
      <c r="E380" s="47"/>
      <c r="F380" s="47"/>
      <c r="G380" s="47"/>
      <c r="H380" s="48"/>
      <c r="J380" s="91" t="s">
        <v>48</v>
      </c>
      <c r="K380" s="43"/>
      <c r="L380" s="43"/>
    </row>
    <row r="381" spans="1:18" s="3" customFormat="1" x14ac:dyDescent="0.25">
      <c r="A381" s="64" t="s">
        <v>106</v>
      </c>
      <c r="B381" s="47" t="s">
        <v>48</v>
      </c>
      <c r="C381" s="47"/>
      <c r="D381" s="47"/>
      <c r="E381" s="47"/>
      <c r="F381" s="47"/>
      <c r="G381" s="47"/>
      <c r="H381" s="48"/>
      <c r="J381" s="91" t="s">
        <v>48</v>
      </c>
      <c r="K381" s="43"/>
      <c r="L381" s="43"/>
    </row>
    <row r="382" spans="1:18" s="3" customFormat="1" x14ac:dyDescent="0.25">
      <c r="A382" s="64" t="s">
        <v>107</v>
      </c>
      <c r="B382" s="47" t="s">
        <v>48</v>
      </c>
      <c r="C382" s="47"/>
      <c r="D382" s="47"/>
      <c r="E382" s="47"/>
      <c r="F382" s="47"/>
      <c r="G382" s="47"/>
      <c r="H382" s="48"/>
      <c r="J382" s="91" t="s">
        <v>48</v>
      </c>
      <c r="K382" s="43"/>
      <c r="L382" s="43"/>
    </row>
    <row r="383" spans="1:18" ht="30" x14ac:dyDescent="0.25">
      <c r="A383" s="68" t="s">
        <v>108</v>
      </c>
      <c r="B383" s="47" t="str">
        <f>IF(B373=$M$4,"Yes","No")</f>
        <v>No</v>
      </c>
      <c r="C383" s="47"/>
      <c r="D383" s="47"/>
      <c r="E383" s="47"/>
      <c r="F383" s="47"/>
      <c r="G383" s="47"/>
      <c r="H383" s="67"/>
      <c r="I383" s="3"/>
      <c r="J383" s="91" t="s">
        <v>48</v>
      </c>
      <c r="K383" s="43"/>
      <c r="L383" s="43"/>
      <c r="M383" s="3"/>
      <c r="N383" s="3"/>
      <c r="O383" s="3"/>
      <c r="P383" s="3"/>
      <c r="Q383" s="3"/>
      <c r="R383" s="3"/>
    </row>
    <row r="384" spans="1:18" s="3" customFormat="1" x14ac:dyDescent="0.25">
      <c r="A384" s="62" t="s">
        <v>93</v>
      </c>
      <c r="B384" s="279" t="s">
        <v>116</v>
      </c>
      <c r="C384" s="279"/>
      <c r="D384" s="279"/>
      <c r="E384" s="279"/>
      <c r="F384" s="279"/>
      <c r="G384" s="279"/>
      <c r="H384" s="48"/>
      <c r="I384" s="75"/>
      <c r="J384" s="91" t="s">
        <v>48</v>
      </c>
      <c r="K384" s="43"/>
      <c r="L384" s="43"/>
      <c r="M384" s="69"/>
      <c r="N384" s="69"/>
      <c r="O384" s="69"/>
      <c r="P384" s="69"/>
      <c r="Q384" s="69"/>
      <c r="R384" s="69"/>
    </row>
    <row r="385" spans="1:18" s="3" customFormat="1" ht="15.75" thickBot="1" x14ac:dyDescent="0.3">
      <c r="A385" s="62"/>
      <c r="B385" s="95"/>
      <c r="C385" s="95"/>
      <c r="D385" s="95"/>
      <c r="E385" s="95"/>
      <c r="F385" s="95"/>
      <c r="G385" s="95"/>
      <c r="H385" s="48"/>
      <c r="I385" s="75"/>
      <c r="J385" s="91" t="s">
        <v>48</v>
      </c>
      <c r="K385" s="43"/>
      <c r="L385" s="43"/>
    </row>
    <row r="386" spans="1:18" s="3" customFormat="1" ht="15.75" thickBot="1" x14ac:dyDescent="0.3">
      <c r="A386" s="108" t="s">
        <v>151</v>
      </c>
      <c r="B386" s="111" t="s">
        <v>419</v>
      </c>
      <c r="C386" s="109"/>
      <c r="D386" s="109"/>
      <c r="E386" s="109"/>
      <c r="F386" s="109"/>
      <c r="G386" s="109"/>
      <c r="H386" s="110"/>
      <c r="J386" s="91" t="s">
        <v>103</v>
      </c>
      <c r="K386" s="43"/>
      <c r="L386" s="43"/>
    </row>
    <row r="387" spans="1:18" s="3" customFormat="1" x14ac:dyDescent="0.25">
      <c r="A387" s="62" t="s">
        <v>66</v>
      </c>
      <c r="B387" s="47" t="s">
        <v>95</v>
      </c>
      <c r="C387" s="47"/>
      <c r="D387" s="47"/>
      <c r="E387" s="47"/>
      <c r="F387" s="47"/>
      <c r="G387" s="47"/>
      <c r="H387" s="48"/>
      <c r="J387" s="91" t="s">
        <v>48</v>
      </c>
      <c r="K387" s="43"/>
      <c r="L387" s="43"/>
    </row>
    <row r="388" spans="1:18" s="76" customFormat="1" x14ac:dyDescent="0.25">
      <c r="A388" s="59"/>
      <c r="B388" s="60" t="str">
        <f>CONCATENATE($N$2&amp;": "&amp;VLOOKUP($B387,$M$3:$T$34,2,0))</f>
        <v>Font: Arial</v>
      </c>
      <c r="C388" s="60" t="str">
        <f>CONCATENATE($O$2&amp;": "&amp;VLOOKUP($B387,$M$3:$T$34,3,0))</f>
        <v>T-face: Bold</v>
      </c>
      <c r="D388" s="60" t="str">
        <f>CONCATENATE($P$2&amp;": "&amp;VLOOKUP($B387,$M$3:$T$34,4,0))</f>
        <v>Font size: 14</v>
      </c>
      <c r="E388" s="60" t="str">
        <f>CONCATENATE($Q$2&amp;": "&amp;VLOOKUP($B387,$M$3:$T$34,5,0))</f>
        <v>Row height: 31.5</v>
      </c>
      <c r="F388" s="60" t="str">
        <f>CONCATENATE($R$2&amp;": "&amp;VLOOKUP($B387,$M$3:$T$34,6,0))</f>
        <v>Text col: Teal</v>
      </c>
      <c r="G388" s="60" t="str">
        <f>CONCATENATE($S$2&amp;": "&amp;VLOOKUP($B387,$M$3:$T$34,7,0))</f>
        <v>BG col: White</v>
      </c>
      <c r="H388" s="61" t="str">
        <f>CONCATENATE($T$2&amp;": "&amp;VLOOKUP($B387,$M$3:$T$34,8,0))</f>
        <v>Just: Left</v>
      </c>
      <c r="I388" s="3"/>
      <c r="J388" s="91" t="s">
        <v>48</v>
      </c>
      <c r="K388" s="43"/>
      <c r="L388" s="43"/>
      <c r="M388" s="3"/>
      <c r="N388" s="3"/>
      <c r="O388" s="3"/>
      <c r="P388" s="3"/>
      <c r="Q388" s="3"/>
      <c r="R388" s="3"/>
    </row>
    <row r="389" spans="1:18" s="3" customFormat="1" x14ac:dyDescent="0.25">
      <c r="A389" s="62" t="s">
        <v>73</v>
      </c>
      <c r="B389" s="47" t="s">
        <v>423</v>
      </c>
      <c r="C389" s="47"/>
      <c r="D389" s="47"/>
      <c r="E389" s="47"/>
      <c r="F389" s="47"/>
      <c r="G389" s="47"/>
      <c r="H389" s="48"/>
      <c r="I389" s="76"/>
      <c r="J389" s="91" t="s">
        <v>103</v>
      </c>
      <c r="K389" s="43"/>
      <c r="L389" s="43"/>
      <c r="M389" s="76"/>
      <c r="N389" s="76"/>
      <c r="O389" s="76"/>
      <c r="P389" s="76"/>
      <c r="Q389" s="76"/>
      <c r="R389" s="76"/>
    </row>
    <row r="390" spans="1:18" s="3" customFormat="1" x14ac:dyDescent="0.25">
      <c r="A390" s="62" t="s">
        <v>74</v>
      </c>
      <c r="B390" s="94" t="s">
        <v>228</v>
      </c>
      <c r="C390" s="94"/>
      <c r="D390" s="94"/>
      <c r="E390" s="94"/>
      <c r="F390" s="94"/>
      <c r="G390" s="94"/>
      <c r="H390" s="48"/>
      <c r="J390" s="91" t="s">
        <v>48</v>
      </c>
      <c r="K390" s="43"/>
      <c r="L390" s="43"/>
    </row>
    <row r="391" spans="1:18" s="3" customFormat="1" x14ac:dyDescent="0.25">
      <c r="A391" s="64" t="s">
        <v>78</v>
      </c>
      <c r="B391" s="47" t="s">
        <v>111</v>
      </c>
      <c r="C391" s="47"/>
      <c r="D391" s="47"/>
      <c r="E391" s="47"/>
      <c r="F391" s="47"/>
      <c r="G391" s="47"/>
      <c r="H391" s="48"/>
      <c r="J391" s="91" t="s">
        <v>48</v>
      </c>
      <c r="K391" s="43"/>
      <c r="L391" s="43"/>
    </row>
    <row r="392" spans="1:18" s="3" customFormat="1" x14ac:dyDescent="0.25">
      <c r="A392" s="64" t="s">
        <v>66</v>
      </c>
      <c r="B392" s="279" t="s">
        <v>115</v>
      </c>
      <c r="C392" s="279"/>
      <c r="D392" s="279"/>
      <c r="E392" s="279"/>
      <c r="F392" s="279"/>
      <c r="G392" s="279"/>
      <c r="H392" s="48"/>
      <c r="J392" s="91" t="s">
        <v>48</v>
      </c>
      <c r="K392" s="43"/>
      <c r="L392" s="43"/>
    </row>
    <row r="393" spans="1:18" s="3" customFormat="1" x14ac:dyDescent="0.25">
      <c r="A393" s="64" t="s">
        <v>84</v>
      </c>
      <c r="B393" s="47" t="s">
        <v>48</v>
      </c>
      <c r="C393" s="47"/>
      <c r="D393" s="47"/>
      <c r="E393" s="47"/>
      <c r="F393" s="47"/>
      <c r="G393" s="47"/>
      <c r="H393" s="48"/>
      <c r="J393" s="91" t="s">
        <v>48</v>
      </c>
      <c r="K393" s="43"/>
      <c r="L393" s="43"/>
    </row>
    <row r="394" spans="1:18" s="3" customFormat="1" x14ac:dyDescent="0.25">
      <c r="A394" s="64" t="s">
        <v>105</v>
      </c>
      <c r="B394" s="47" t="s">
        <v>48</v>
      </c>
      <c r="C394" s="47"/>
      <c r="D394" s="47"/>
      <c r="E394" s="47"/>
      <c r="F394" s="47"/>
      <c r="G394" s="47"/>
      <c r="H394" s="48"/>
      <c r="J394" s="91" t="s">
        <v>48</v>
      </c>
      <c r="K394" s="43"/>
      <c r="L394" s="43"/>
    </row>
    <row r="395" spans="1:18" s="3" customFormat="1" x14ac:dyDescent="0.25">
      <c r="A395" s="64" t="s">
        <v>106</v>
      </c>
      <c r="B395" s="47" t="s">
        <v>48</v>
      </c>
      <c r="C395" s="47"/>
      <c r="D395" s="47"/>
      <c r="E395" s="47"/>
      <c r="F395" s="47"/>
      <c r="G395" s="47"/>
      <c r="H395" s="48"/>
      <c r="J395" s="91" t="s">
        <v>48</v>
      </c>
      <c r="K395" s="43"/>
      <c r="L395" s="43"/>
    </row>
    <row r="396" spans="1:18" s="3" customFormat="1" x14ac:dyDescent="0.25">
      <c r="A396" s="64" t="s">
        <v>107</v>
      </c>
      <c r="B396" s="47" t="s">
        <v>48</v>
      </c>
      <c r="C396" s="47"/>
      <c r="D396" s="47"/>
      <c r="E396" s="47"/>
      <c r="F396" s="47"/>
      <c r="G396" s="47"/>
      <c r="H396" s="48"/>
      <c r="J396" s="91" t="s">
        <v>48</v>
      </c>
      <c r="K396" s="43"/>
      <c r="L396" s="43"/>
    </row>
    <row r="397" spans="1:18" ht="30" x14ac:dyDescent="0.25">
      <c r="A397" s="68" t="s">
        <v>108</v>
      </c>
      <c r="B397" s="47" t="str">
        <f>IF(B387=$M$4,"Yes","No")</f>
        <v>No</v>
      </c>
      <c r="C397" s="47"/>
      <c r="D397" s="47"/>
      <c r="E397" s="47"/>
      <c r="F397" s="47"/>
      <c r="G397" s="47"/>
      <c r="H397" s="67"/>
      <c r="I397" s="3"/>
      <c r="J397" s="91" t="s">
        <v>48</v>
      </c>
      <c r="K397" s="43"/>
      <c r="L397" s="43"/>
      <c r="M397" s="3"/>
      <c r="N397" s="3"/>
      <c r="O397" s="3"/>
      <c r="P397" s="3"/>
      <c r="Q397" s="3"/>
      <c r="R397" s="3"/>
    </row>
    <row r="398" spans="1:18" s="3" customFormat="1" x14ac:dyDescent="0.25">
      <c r="A398" s="62" t="s">
        <v>93</v>
      </c>
      <c r="B398" s="279" t="s">
        <v>116</v>
      </c>
      <c r="C398" s="279"/>
      <c r="D398" s="279"/>
      <c r="E398" s="279"/>
      <c r="F398" s="279"/>
      <c r="G398" s="279"/>
      <c r="H398" s="48"/>
      <c r="I398" s="75"/>
      <c r="J398" s="91" t="s">
        <v>48</v>
      </c>
      <c r="K398" s="43"/>
      <c r="L398" s="43"/>
      <c r="M398" s="69"/>
      <c r="N398" s="69"/>
      <c r="O398" s="69"/>
      <c r="P398" s="69"/>
      <c r="Q398" s="69"/>
      <c r="R398" s="69"/>
    </row>
    <row r="399" spans="1:18" s="3" customFormat="1" thickBot="1" x14ac:dyDescent="0.25">
      <c r="A399" s="70"/>
      <c r="B399" s="47"/>
      <c r="C399" s="47"/>
      <c r="D399" s="47"/>
      <c r="E399" s="47"/>
      <c r="F399" s="47"/>
      <c r="G399" s="47"/>
      <c r="H399" s="48"/>
      <c r="J399" s="91" t="s">
        <v>48</v>
      </c>
      <c r="K399" s="43"/>
      <c r="L399" s="43"/>
    </row>
    <row r="400" spans="1:18" s="3" customFormat="1" ht="15.75" thickBot="1" x14ac:dyDescent="0.3">
      <c r="A400" s="108" t="s">
        <v>141</v>
      </c>
      <c r="B400" s="111" t="s">
        <v>420</v>
      </c>
      <c r="C400" s="109"/>
      <c r="D400" s="109"/>
      <c r="E400" s="109"/>
      <c r="F400" s="109"/>
      <c r="G400" s="109"/>
      <c r="H400" s="110"/>
      <c r="J400" s="91" t="s">
        <v>103</v>
      </c>
      <c r="K400" s="43"/>
      <c r="L400" s="43"/>
    </row>
    <row r="401" spans="1:18" s="3" customFormat="1" x14ac:dyDescent="0.25">
      <c r="A401" s="62" t="s">
        <v>66</v>
      </c>
      <c r="B401" s="47" t="s">
        <v>87</v>
      </c>
      <c r="C401" s="47"/>
      <c r="D401" s="47"/>
      <c r="E401" s="47"/>
      <c r="F401" s="47"/>
      <c r="G401" s="47"/>
      <c r="H401" s="48"/>
      <c r="J401" s="91" t="s">
        <v>48</v>
      </c>
      <c r="K401" s="43"/>
      <c r="L401" s="43"/>
    </row>
    <row r="402" spans="1:18" s="76" customFormat="1" ht="29.25" x14ac:dyDescent="0.25">
      <c r="A402" s="59"/>
      <c r="B402" s="60" t="str">
        <f>CONCATENATE($N$2&amp;": "&amp;VLOOKUP($B401,$M$3:$T$34,2,0))</f>
        <v>Font: Arial</v>
      </c>
      <c r="C402" s="60" t="str">
        <f>CONCATENATE($O$2&amp;": "&amp;VLOOKUP($B401,$M$3:$T$34,3,0))</f>
        <v>T-face: Normal</v>
      </c>
      <c r="D402" s="60" t="str">
        <f>CONCATENATE($P$2&amp;": "&amp;VLOOKUP($B401,$M$3:$T$34,4,0))</f>
        <v>Font size: 11</v>
      </c>
      <c r="E402" s="60" t="str">
        <f>CONCATENATE($Q$2&amp;": "&amp;VLOOKUP($B401,$M$3:$T$34,5,0))</f>
        <v>Row height: 15</v>
      </c>
      <c r="F402" s="60" t="str">
        <f>CONCATENATE($R$2&amp;": "&amp;VLOOKUP($B401,$M$3:$T$34,6,0))</f>
        <v>Text col: Black</v>
      </c>
      <c r="G402" s="60" t="str">
        <f>CONCATENATE($S$2&amp;": "&amp;VLOOKUP($B401,$M$3:$T$34,7,0))</f>
        <v>BG col: White</v>
      </c>
      <c r="H402" s="61" t="str">
        <f>CONCATENATE($T$2&amp;": "&amp;VLOOKUP($B401,$M$3:$T$34,8,0))</f>
        <v>Just: Left</v>
      </c>
      <c r="I402" s="3"/>
      <c r="J402" s="91" t="s">
        <v>48</v>
      </c>
      <c r="K402" s="43"/>
      <c r="L402" s="43"/>
      <c r="M402" s="3"/>
      <c r="N402" s="3"/>
      <c r="O402" s="3"/>
      <c r="P402" s="3"/>
      <c r="Q402" s="3"/>
      <c r="R402" s="3"/>
    </row>
    <row r="403" spans="1:18" s="3" customFormat="1" ht="15" customHeight="1" x14ac:dyDescent="0.25">
      <c r="A403" s="62" t="s">
        <v>73</v>
      </c>
      <c r="B403" s="47" t="s">
        <v>418</v>
      </c>
      <c r="C403" s="47"/>
      <c r="D403" s="47"/>
      <c r="E403" s="47"/>
      <c r="F403" s="47"/>
      <c r="G403" s="47"/>
      <c r="H403" s="48"/>
      <c r="I403" s="76"/>
      <c r="J403" s="91" t="s">
        <v>103</v>
      </c>
      <c r="K403" s="43"/>
      <c r="L403" s="43"/>
      <c r="M403" s="76"/>
      <c r="N403" s="76"/>
      <c r="O403" s="76"/>
      <c r="P403" s="76"/>
      <c r="Q403" s="76"/>
      <c r="R403" s="76"/>
    </row>
    <row r="404" spans="1:18" s="3" customFormat="1" x14ac:dyDescent="0.25">
      <c r="A404" s="62" t="s">
        <v>74</v>
      </c>
      <c r="B404" s="94" t="s">
        <v>415</v>
      </c>
      <c r="C404" s="94"/>
      <c r="D404" s="94"/>
      <c r="E404" s="94"/>
      <c r="F404" s="94"/>
      <c r="G404" s="94"/>
      <c r="H404" s="48"/>
      <c r="J404" s="91" t="s">
        <v>103</v>
      </c>
      <c r="K404" s="43"/>
      <c r="L404" s="43"/>
    </row>
    <row r="405" spans="1:18" s="3" customFormat="1" x14ac:dyDescent="0.25">
      <c r="A405" s="64" t="s">
        <v>78</v>
      </c>
      <c r="B405" s="47" t="s">
        <v>111</v>
      </c>
      <c r="C405" s="47"/>
      <c r="D405" s="47"/>
      <c r="E405" s="47"/>
      <c r="F405" s="47"/>
      <c r="G405" s="47"/>
      <c r="H405" s="48"/>
      <c r="J405" s="91" t="s">
        <v>48</v>
      </c>
      <c r="K405" s="43"/>
      <c r="L405" s="43"/>
    </row>
    <row r="406" spans="1:18" s="3" customFormat="1" x14ac:dyDescent="0.25">
      <c r="A406" s="64" t="s">
        <v>66</v>
      </c>
      <c r="B406" s="279" t="s">
        <v>115</v>
      </c>
      <c r="C406" s="279"/>
      <c r="D406" s="279"/>
      <c r="E406" s="279"/>
      <c r="F406" s="279"/>
      <c r="G406" s="279"/>
      <c r="H406" s="48"/>
      <c r="J406" s="91" t="s">
        <v>48</v>
      </c>
      <c r="K406" s="43"/>
      <c r="L406" s="43"/>
    </row>
    <row r="407" spans="1:18" s="3" customFormat="1" x14ac:dyDescent="0.25">
      <c r="A407" s="64" t="s">
        <v>84</v>
      </c>
      <c r="B407" s="47" t="s">
        <v>48</v>
      </c>
      <c r="C407" s="47"/>
      <c r="D407" s="47"/>
      <c r="E407" s="47"/>
      <c r="F407" s="47"/>
      <c r="G407" s="47"/>
      <c r="H407" s="48"/>
      <c r="J407" s="91" t="s">
        <v>48</v>
      </c>
      <c r="K407" s="43"/>
      <c r="L407" s="43"/>
    </row>
    <row r="408" spans="1:18" s="3" customFormat="1" x14ac:dyDescent="0.25">
      <c r="A408" s="64" t="s">
        <v>105</v>
      </c>
      <c r="B408" s="47" t="s">
        <v>48</v>
      </c>
      <c r="C408" s="47"/>
      <c r="D408" s="47"/>
      <c r="E408" s="47"/>
      <c r="F408" s="47"/>
      <c r="G408" s="47"/>
      <c r="H408" s="48"/>
      <c r="J408" s="91" t="s">
        <v>48</v>
      </c>
      <c r="K408" s="43"/>
      <c r="L408" s="43"/>
    </row>
    <row r="409" spans="1:18" s="3" customFormat="1" x14ac:dyDescent="0.25">
      <c r="A409" s="64" t="s">
        <v>106</v>
      </c>
      <c r="B409" s="47" t="s">
        <v>48</v>
      </c>
      <c r="C409" s="47"/>
      <c r="D409" s="47"/>
      <c r="E409" s="47"/>
      <c r="F409" s="47"/>
      <c r="G409" s="47"/>
      <c r="H409" s="48"/>
      <c r="J409" s="91" t="s">
        <v>48</v>
      </c>
      <c r="K409" s="43"/>
      <c r="L409" s="43"/>
    </row>
    <row r="410" spans="1:18" s="3" customFormat="1" x14ac:dyDescent="0.25">
      <c r="A410" s="64" t="s">
        <v>107</v>
      </c>
      <c r="B410" s="47" t="s">
        <v>48</v>
      </c>
      <c r="C410" s="47"/>
      <c r="D410" s="47"/>
      <c r="E410" s="47"/>
      <c r="F410" s="47"/>
      <c r="G410" s="47"/>
      <c r="H410" s="48"/>
      <c r="J410" s="91" t="s">
        <v>48</v>
      </c>
      <c r="K410" s="43"/>
      <c r="L410" s="43"/>
    </row>
    <row r="411" spans="1:18" ht="30" x14ac:dyDescent="0.25">
      <c r="A411" s="68" t="s">
        <v>108</v>
      </c>
      <c r="B411" s="47" t="str">
        <f>IF(B401=$M$4,"Yes","No")</f>
        <v>No</v>
      </c>
      <c r="C411" s="47"/>
      <c r="D411" s="47"/>
      <c r="E411" s="47"/>
      <c r="F411" s="47"/>
      <c r="G411" s="47"/>
      <c r="H411" s="67"/>
      <c r="I411" s="3"/>
      <c r="J411" s="91" t="s">
        <v>48</v>
      </c>
      <c r="K411" s="43"/>
      <c r="L411" s="43"/>
      <c r="M411" s="3"/>
      <c r="N411" s="3"/>
      <c r="O411" s="3"/>
      <c r="P411" s="3"/>
      <c r="Q411" s="3"/>
      <c r="R411" s="3"/>
    </row>
    <row r="412" spans="1:18" s="3" customFormat="1" x14ac:dyDescent="0.25">
      <c r="A412" s="62" t="s">
        <v>93</v>
      </c>
      <c r="B412" s="279" t="s">
        <v>116</v>
      </c>
      <c r="C412" s="279"/>
      <c r="D412" s="279"/>
      <c r="E412" s="279"/>
      <c r="F412" s="279"/>
      <c r="G412" s="279"/>
      <c r="H412" s="48"/>
      <c r="I412" s="75"/>
      <c r="J412" s="91" t="s">
        <v>48</v>
      </c>
      <c r="K412" s="43"/>
      <c r="L412" s="43"/>
      <c r="M412" s="69"/>
      <c r="N412" s="69"/>
      <c r="O412" s="69"/>
      <c r="P412" s="69"/>
      <c r="Q412" s="69"/>
      <c r="R412" s="69"/>
    </row>
    <row r="413" spans="1:18" s="3" customFormat="1" thickBot="1" x14ac:dyDescent="0.25">
      <c r="A413" s="70"/>
      <c r="B413" s="47"/>
      <c r="C413" s="47"/>
      <c r="D413" s="47"/>
      <c r="E413" s="47"/>
      <c r="F413" s="47"/>
      <c r="G413" s="47"/>
      <c r="H413" s="48"/>
      <c r="J413" s="91" t="s">
        <v>48</v>
      </c>
      <c r="K413" s="43"/>
      <c r="L413" s="43"/>
    </row>
    <row r="414" spans="1:18" s="3" customFormat="1" ht="15.75" thickBot="1" x14ac:dyDescent="0.3">
      <c r="A414" s="108" t="s">
        <v>152</v>
      </c>
      <c r="B414" s="111" t="s">
        <v>420</v>
      </c>
      <c r="C414" s="109"/>
      <c r="D414" s="109"/>
      <c r="E414" s="109"/>
      <c r="F414" s="109"/>
      <c r="G414" s="109"/>
      <c r="H414" s="110"/>
      <c r="J414" s="91" t="s">
        <v>103</v>
      </c>
      <c r="K414" s="43"/>
      <c r="L414" s="43"/>
    </row>
    <row r="415" spans="1:18" s="3" customFormat="1" x14ac:dyDescent="0.25">
      <c r="A415" s="62" t="s">
        <v>66</v>
      </c>
      <c r="B415" s="47" t="s">
        <v>75</v>
      </c>
      <c r="C415" s="47"/>
      <c r="D415" s="47"/>
      <c r="E415" s="47"/>
      <c r="F415" s="47"/>
      <c r="G415" s="47"/>
      <c r="H415" s="48"/>
      <c r="J415" s="91" t="s">
        <v>48</v>
      </c>
      <c r="K415" s="43"/>
      <c r="L415" s="43"/>
    </row>
    <row r="416" spans="1:18" s="76" customFormat="1" ht="29.25" x14ac:dyDescent="0.25">
      <c r="A416" s="59"/>
      <c r="B416" s="60" t="str">
        <f>CONCATENATE($N$2&amp;": "&amp;VLOOKUP($B415,$M$3:$T$34,2,0))</f>
        <v>Font: Arial</v>
      </c>
      <c r="C416" s="60" t="str">
        <f>CONCATENATE($O$2&amp;": "&amp;VLOOKUP($B415,$M$3:$T$34,3,0))</f>
        <v>T-face: Underlined</v>
      </c>
      <c r="D416" s="60" t="str">
        <f>CONCATENATE($P$2&amp;": "&amp;VLOOKUP($B415,$M$3:$T$34,4,0))</f>
        <v>Font size: 11</v>
      </c>
      <c r="E416" s="60" t="str">
        <f>CONCATENATE($Q$2&amp;": "&amp;VLOOKUP($B415,$M$3:$T$34,5,0))</f>
        <v>Row height: 15</v>
      </c>
      <c r="F416" s="60" t="str">
        <f>CONCATENATE($R$2&amp;": "&amp;VLOOKUP($B415,$M$3:$T$34,6,0))</f>
        <v>Text col: Blue</v>
      </c>
      <c r="G416" s="60" t="str">
        <f>CONCATENATE($S$2&amp;": "&amp;VLOOKUP($B415,$M$3:$T$34,7,0))</f>
        <v>BG col: White</v>
      </c>
      <c r="H416" s="61" t="str">
        <f>CONCATENATE($T$2&amp;": "&amp;VLOOKUP($B415,$M$3:$T$34,8,0))</f>
        <v>Just: Left</v>
      </c>
      <c r="I416" s="3"/>
      <c r="J416" s="91" t="s">
        <v>48</v>
      </c>
      <c r="K416" s="43"/>
      <c r="L416" s="43"/>
      <c r="M416" s="3"/>
      <c r="N416" s="3"/>
      <c r="O416" s="3"/>
      <c r="P416" s="3"/>
      <c r="Q416" s="3"/>
      <c r="R416" s="3"/>
    </row>
    <row r="417" spans="1:18" s="3" customFormat="1" ht="15" customHeight="1" x14ac:dyDescent="0.25">
      <c r="A417" s="62" t="s">
        <v>73</v>
      </c>
      <c r="B417" s="210" t="s">
        <v>417</v>
      </c>
      <c r="C417" s="47"/>
      <c r="D417" s="47"/>
      <c r="E417" s="47"/>
      <c r="F417" s="47"/>
      <c r="G417" s="47"/>
      <c r="H417" s="48"/>
      <c r="I417" s="76"/>
      <c r="J417" s="91" t="s">
        <v>103</v>
      </c>
      <c r="K417" s="43"/>
      <c r="L417" s="43"/>
      <c r="M417" s="76"/>
      <c r="N417" s="76"/>
      <c r="O417" s="76"/>
      <c r="P417" s="76"/>
      <c r="Q417" s="76"/>
      <c r="R417" s="76"/>
    </row>
    <row r="418" spans="1:18" s="3" customFormat="1" x14ac:dyDescent="0.25">
      <c r="A418" s="62" t="s">
        <v>74</v>
      </c>
      <c r="B418" s="47" t="s">
        <v>416</v>
      </c>
      <c r="C418" s="47"/>
      <c r="D418" s="47"/>
      <c r="E418" s="47"/>
      <c r="F418" s="47"/>
      <c r="G418" s="47"/>
      <c r="H418" s="48"/>
      <c r="J418" s="91" t="s">
        <v>103</v>
      </c>
      <c r="K418" s="43"/>
      <c r="L418" s="43"/>
    </row>
    <row r="419" spans="1:18" s="3" customFormat="1" x14ac:dyDescent="0.25">
      <c r="A419" s="64" t="s">
        <v>78</v>
      </c>
      <c r="B419" s="47" t="s">
        <v>111</v>
      </c>
      <c r="C419" s="47"/>
      <c r="D419" s="47"/>
      <c r="E419" s="47"/>
      <c r="F419" s="47"/>
      <c r="G419" s="47"/>
      <c r="H419" s="48"/>
      <c r="J419" s="91" t="s">
        <v>48</v>
      </c>
      <c r="K419" s="43"/>
      <c r="L419" s="43"/>
    </row>
    <row r="420" spans="1:18" s="3" customFormat="1" x14ac:dyDescent="0.25">
      <c r="A420" s="64" t="s">
        <v>66</v>
      </c>
      <c r="B420" s="279" t="s">
        <v>115</v>
      </c>
      <c r="C420" s="279"/>
      <c r="D420" s="279"/>
      <c r="E420" s="279"/>
      <c r="F420" s="279"/>
      <c r="G420" s="279"/>
      <c r="H420" s="48"/>
      <c r="J420" s="91" t="s">
        <v>48</v>
      </c>
      <c r="K420" s="43"/>
      <c r="L420" s="43"/>
    </row>
    <row r="421" spans="1:18" s="3" customFormat="1" x14ac:dyDescent="0.25">
      <c r="A421" s="64" t="s">
        <v>84</v>
      </c>
      <c r="B421" s="47" t="s">
        <v>48</v>
      </c>
      <c r="C421" s="47"/>
      <c r="D421" s="47"/>
      <c r="E421" s="47"/>
      <c r="F421" s="47"/>
      <c r="G421" s="47"/>
      <c r="H421" s="48"/>
      <c r="J421" s="91" t="s">
        <v>48</v>
      </c>
      <c r="K421" s="43"/>
      <c r="L421" s="43"/>
    </row>
    <row r="422" spans="1:18" s="3" customFormat="1" x14ac:dyDescent="0.25">
      <c r="A422" s="64" t="s">
        <v>105</v>
      </c>
      <c r="B422" s="47" t="s">
        <v>48</v>
      </c>
      <c r="C422" s="47"/>
      <c r="D422" s="47"/>
      <c r="E422" s="47"/>
      <c r="F422" s="47"/>
      <c r="G422" s="47"/>
      <c r="H422" s="48"/>
      <c r="J422" s="91" t="s">
        <v>48</v>
      </c>
      <c r="K422" s="43"/>
      <c r="L422" s="43"/>
    </row>
    <row r="423" spans="1:18" s="3" customFormat="1" x14ac:dyDescent="0.25">
      <c r="A423" s="64" t="s">
        <v>106</v>
      </c>
      <c r="B423" s="47" t="s">
        <v>48</v>
      </c>
      <c r="C423" s="47"/>
      <c r="D423" s="47"/>
      <c r="E423" s="47"/>
      <c r="F423" s="47"/>
      <c r="G423" s="47"/>
      <c r="H423" s="48"/>
      <c r="J423" s="91" t="s">
        <v>48</v>
      </c>
      <c r="K423" s="43"/>
      <c r="L423" s="43"/>
    </row>
    <row r="424" spans="1:18" s="3" customFormat="1" x14ac:dyDescent="0.25">
      <c r="A424" s="64" t="s">
        <v>107</v>
      </c>
      <c r="B424" s="47" t="s">
        <v>48</v>
      </c>
      <c r="C424" s="47"/>
      <c r="D424" s="47"/>
      <c r="E424" s="47"/>
      <c r="F424" s="47"/>
      <c r="G424" s="47"/>
      <c r="H424" s="48"/>
      <c r="J424" s="91" t="s">
        <v>48</v>
      </c>
      <c r="K424" s="43"/>
      <c r="L424" s="43"/>
    </row>
    <row r="425" spans="1:18" ht="30" x14ac:dyDescent="0.25">
      <c r="A425" s="68" t="s">
        <v>108</v>
      </c>
      <c r="B425" s="47" t="str">
        <f>IF(B415=$M$4,"Yes","No")</f>
        <v>No</v>
      </c>
      <c r="C425" s="47"/>
      <c r="D425" s="47"/>
      <c r="E425" s="47"/>
      <c r="F425" s="47"/>
      <c r="G425" s="47"/>
      <c r="H425" s="67"/>
      <c r="I425" s="3"/>
      <c r="J425" s="91" t="s">
        <v>48</v>
      </c>
      <c r="K425" s="43"/>
      <c r="L425" s="43"/>
      <c r="M425" s="3"/>
      <c r="N425" s="3"/>
      <c r="O425" s="3"/>
      <c r="P425" s="3"/>
      <c r="Q425" s="3"/>
      <c r="R425" s="3"/>
    </row>
    <row r="426" spans="1:18" s="3" customFormat="1" ht="15" customHeight="1" x14ac:dyDescent="0.25">
      <c r="A426" s="62" t="s">
        <v>93</v>
      </c>
      <c r="B426" s="279" t="s">
        <v>252</v>
      </c>
      <c r="C426" s="279"/>
      <c r="D426" s="279"/>
      <c r="E426" s="279"/>
      <c r="F426" s="279"/>
      <c r="G426" s="279"/>
      <c r="H426" s="48"/>
      <c r="I426" s="75"/>
      <c r="J426" s="91" t="s">
        <v>48</v>
      </c>
      <c r="K426" s="43"/>
      <c r="L426" s="43"/>
      <c r="M426" s="69"/>
      <c r="N426" s="69"/>
      <c r="O426" s="69"/>
      <c r="P426" s="69"/>
      <c r="Q426" s="69"/>
      <c r="R426" s="69"/>
    </row>
    <row r="427" spans="1:18" s="3" customFormat="1" thickBot="1" x14ac:dyDescent="0.25">
      <c r="A427" s="70"/>
      <c r="B427" s="47"/>
      <c r="C427" s="47"/>
      <c r="D427" s="47"/>
      <c r="E427" s="47"/>
      <c r="F427" s="47"/>
      <c r="G427" s="47"/>
      <c r="H427" s="48"/>
      <c r="J427" s="91" t="s">
        <v>48</v>
      </c>
      <c r="K427" s="43"/>
      <c r="L427" s="43"/>
    </row>
    <row r="428" spans="1:18" s="3" customFormat="1" ht="15.75" thickBot="1" x14ac:dyDescent="0.3">
      <c r="A428" s="108" t="s">
        <v>153</v>
      </c>
      <c r="B428" s="111" t="s">
        <v>394</v>
      </c>
      <c r="C428" s="109"/>
      <c r="D428" s="109"/>
      <c r="E428" s="109"/>
      <c r="F428" s="109"/>
      <c r="G428" s="109"/>
      <c r="H428" s="110"/>
      <c r="J428" s="91" t="s">
        <v>103</v>
      </c>
      <c r="K428" s="43"/>
      <c r="L428" s="43"/>
    </row>
    <row r="429" spans="1:18" s="3" customFormat="1" ht="13.5" customHeight="1" x14ac:dyDescent="0.25">
      <c r="A429" s="62" t="s">
        <v>66</v>
      </c>
      <c r="B429" s="47" t="s">
        <v>99</v>
      </c>
      <c r="C429" s="47"/>
      <c r="D429" s="47"/>
      <c r="E429" s="47"/>
      <c r="F429" s="47"/>
      <c r="G429" s="47"/>
      <c r="H429" s="48"/>
      <c r="J429" s="91" t="s">
        <v>48</v>
      </c>
      <c r="K429" s="43"/>
      <c r="L429" s="43"/>
    </row>
    <row r="430" spans="1:18" s="76" customFormat="1" ht="29.25" x14ac:dyDescent="0.25">
      <c r="A430" s="59"/>
      <c r="B430" s="60" t="str">
        <f>CONCATENATE($N$2&amp;": "&amp;VLOOKUP($B429,$M$3:$T$34,2,0))</f>
        <v>Font: Arial</v>
      </c>
      <c r="C430" s="60" t="str">
        <f>CONCATENATE($O$2&amp;": "&amp;VLOOKUP($B429,$M$3:$T$34,3,0))</f>
        <v>T-face: Bold</v>
      </c>
      <c r="D430" s="60" t="str">
        <f>CONCATENATE($P$2&amp;": "&amp;VLOOKUP($B429,$M$3:$T$34,4,0))</f>
        <v>Font size: 11</v>
      </c>
      <c r="E430" s="60" t="str">
        <f>CONCATENATE($Q$2&amp;": "&amp;VLOOKUP($B429,$M$3:$T$34,5,0))</f>
        <v>Row height: 31.5</v>
      </c>
      <c r="F430" s="60" t="str">
        <f>CONCATENATE($R$2&amp;": "&amp;VLOOKUP($B429,$M$3:$T$34,6,0))</f>
        <v>Text col: Black</v>
      </c>
      <c r="G430" s="60" t="str">
        <f>CONCATENATE($S$2&amp;": "&amp;VLOOKUP($B429,$M$3:$T$34,7,0))</f>
        <v>BG col: White</v>
      </c>
      <c r="H430" s="61" t="str">
        <f>CONCATENATE($T$2&amp;": "&amp;VLOOKUP($B429,$M$3:$T$34,8,0))</f>
        <v>Just: Centre</v>
      </c>
      <c r="I430" s="3"/>
      <c r="J430" s="91" t="s">
        <v>48</v>
      </c>
      <c r="K430" s="43"/>
      <c r="L430" s="43"/>
      <c r="M430" s="3"/>
      <c r="N430" s="3"/>
      <c r="O430" s="3"/>
      <c r="P430" s="3"/>
      <c r="Q430" s="3"/>
      <c r="R430" s="3"/>
    </row>
    <row r="431" spans="1:18" s="3" customFormat="1" x14ac:dyDescent="0.25">
      <c r="A431" s="62" t="s">
        <v>73</v>
      </c>
      <c r="B431" s="47" t="s">
        <v>393</v>
      </c>
      <c r="C431" s="47"/>
      <c r="D431" s="47"/>
      <c r="E431" s="47"/>
      <c r="F431" s="47"/>
      <c r="G431" s="47"/>
      <c r="H431" s="48"/>
      <c r="I431" s="76"/>
      <c r="J431" s="91" t="s">
        <v>103</v>
      </c>
      <c r="K431" s="43"/>
      <c r="L431" s="43"/>
      <c r="M431" s="76"/>
      <c r="N431" s="76"/>
      <c r="O431" s="76"/>
      <c r="P431" s="76"/>
      <c r="Q431" s="76"/>
      <c r="R431" s="76"/>
    </row>
    <row r="432" spans="1:18" s="3" customFormat="1" x14ac:dyDescent="0.25">
      <c r="A432" s="62" t="s">
        <v>74</v>
      </c>
      <c r="B432" s="94" t="s">
        <v>263</v>
      </c>
      <c r="C432" s="94"/>
      <c r="D432" s="94"/>
      <c r="E432" s="94"/>
      <c r="F432" s="94"/>
      <c r="G432" s="94"/>
      <c r="H432" s="48"/>
      <c r="J432" s="91" t="s">
        <v>103</v>
      </c>
      <c r="K432" s="43"/>
      <c r="L432" s="43"/>
    </row>
    <row r="433" spans="1:18" s="3" customFormat="1" x14ac:dyDescent="0.25">
      <c r="A433" s="64" t="s">
        <v>78</v>
      </c>
      <c r="B433" s="47" t="s">
        <v>111</v>
      </c>
      <c r="C433" s="47"/>
      <c r="D433" s="47"/>
      <c r="E433" s="47"/>
      <c r="F433" s="47"/>
      <c r="G433" s="47"/>
      <c r="H433" s="48"/>
      <c r="J433" s="91" t="s">
        <v>48</v>
      </c>
      <c r="K433" s="43"/>
      <c r="L433" s="43"/>
    </row>
    <row r="434" spans="1:18" s="3" customFormat="1" x14ac:dyDescent="0.25">
      <c r="A434" s="64" t="s">
        <v>66</v>
      </c>
      <c r="B434" s="279" t="s">
        <v>115</v>
      </c>
      <c r="C434" s="279"/>
      <c r="D434" s="279"/>
      <c r="E434" s="279"/>
      <c r="F434" s="279"/>
      <c r="G434" s="279"/>
      <c r="H434" s="48"/>
      <c r="J434" s="91" t="s">
        <v>48</v>
      </c>
      <c r="K434" s="43"/>
      <c r="L434" s="43"/>
    </row>
    <row r="435" spans="1:18" s="3" customFormat="1" x14ac:dyDescent="0.25">
      <c r="A435" s="64" t="s">
        <v>84</v>
      </c>
      <c r="B435" s="47" t="s">
        <v>48</v>
      </c>
      <c r="C435" s="47"/>
      <c r="D435" s="47"/>
      <c r="E435" s="47"/>
      <c r="F435" s="47"/>
      <c r="G435" s="47"/>
      <c r="H435" s="48"/>
      <c r="J435" s="91" t="s">
        <v>48</v>
      </c>
      <c r="K435" s="43"/>
      <c r="L435" s="43"/>
    </row>
    <row r="436" spans="1:18" s="3" customFormat="1" ht="15.75" customHeight="1" x14ac:dyDescent="0.25">
      <c r="A436" s="64" t="s">
        <v>105</v>
      </c>
      <c r="B436" s="47" t="s">
        <v>48</v>
      </c>
      <c r="C436" s="47"/>
      <c r="D436" s="47"/>
      <c r="E436" s="47"/>
      <c r="F436" s="47"/>
      <c r="G436" s="47"/>
      <c r="H436" s="48"/>
      <c r="J436" s="91" t="s">
        <v>48</v>
      </c>
      <c r="K436" s="43"/>
      <c r="L436" s="43"/>
    </row>
    <row r="437" spans="1:18" s="3" customFormat="1" ht="15.75" customHeight="1" x14ac:dyDescent="0.25">
      <c r="A437" s="64" t="s">
        <v>106</v>
      </c>
      <c r="B437" s="47" t="s">
        <v>48</v>
      </c>
      <c r="C437" s="47"/>
      <c r="D437" s="47"/>
      <c r="E437" s="47"/>
      <c r="F437" s="47"/>
      <c r="G437" s="47"/>
      <c r="H437" s="48"/>
      <c r="J437" s="91" t="s">
        <v>48</v>
      </c>
      <c r="K437" s="43"/>
      <c r="L437" s="43"/>
    </row>
    <row r="438" spans="1:18" s="3" customFormat="1" ht="15.75" customHeight="1" x14ac:dyDescent="0.25">
      <c r="A438" s="64" t="s">
        <v>107</v>
      </c>
      <c r="B438" s="47" t="s">
        <v>48</v>
      </c>
      <c r="C438" s="47"/>
      <c r="D438" s="47"/>
      <c r="E438" s="47"/>
      <c r="F438" s="47"/>
      <c r="G438" s="47"/>
      <c r="H438" s="48"/>
      <c r="J438" s="91" t="s">
        <v>48</v>
      </c>
      <c r="K438" s="43"/>
      <c r="L438" s="43"/>
    </row>
    <row r="439" spans="1:18" ht="30" x14ac:dyDescent="0.25">
      <c r="A439" s="68" t="s">
        <v>108</v>
      </c>
      <c r="B439" s="47" t="str">
        <f>IF(B429=$M$4,"Yes","No")</f>
        <v>No</v>
      </c>
      <c r="C439" s="47"/>
      <c r="D439" s="47"/>
      <c r="E439" s="47"/>
      <c r="F439" s="47"/>
      <c r="G439" s="47"/>
      <c r="H439" s="67"/>
      <c r="I439" s="3"/>
      <c r="J439" s="91" t="s">
        <v>48</v>
      </c>
      <c r="K439" s="43"/>
      <c r="L439" s="43"/>
      <c r="M439" s="3"/>
      <c r="N439" s="3"/>
      <c r="O439" s="3"/>
      <c r="P439" s="3"/>
      <c r="Q439" s="3"/>
      <c r="R439" s="3"/>
    </row>
    <row r="440" spans="1:18" s="3" customFormat="1" ht="15.75" customHeight="1" x14ac:dyDescent="0.25">
      <c r="A440" s="62" t="s">
        <v>93</v>
      </c>
      <c r="B440" s="279" t="s">
        <v>261</v>
      </c>
      <c r="C440" s="279"/>
      <c r="D440" s="279"/>
      <c r="E440" s="279"/>
      <c r="F440" s="279"/>
      <c r="G440" s="279"/>
      <c r="H440" s="48"/>
      <c r="I440" s="75"/>
      <c r="J440" s="91" t="s">
        <v>48</v>
      </c>
      <c r="K440" s="43"/>
      <c r="L440" s="43"/>
      <c r="M440" s="69"/>
      <c r="N440" s="69"/>
      <c r="O440" s="69"/>
      <c r="P440" s="69"/>
      <c r="Q440" s="69"/>
      <c r="R440" s="69"/>
    </row>
    <row r="441" spans="1:18" s="3" customFormat="1" ht="15.75" customHeight="1" thickBot="1" x14ac:dyDescent="0.25">
      <c r="A441" s="70"/>
      <c r="B441" s="47"/>
      <c r="C441" s="47"/>
      <c r="D441" s="47"/>
      <c r="E441" s="47"/>
      <c r="F441" s="47"/>
      <c r="G441" s="47"/>
      <c r="H441" s="48"/>
      <c r="J441" s="91" t="s">
        <v>48</v>
      </c>
      <c r="K441" s="43"/>
      <c r="L441" s="43"/>
    </row>
    <row r="442" spans="1:18" s="3" customFormat="1" ht="15.75" thickBot="1" x14ac:dyDescent="0.3">
      <c r="A442" s="108" t="s">
        <v>424</v>
      </c>
      <c r="B442" s="111" t="s">
        <v>396</v>
      </c>
      <c r="C442" s="109"/>
      <c r="D442" s="109"/>
      <c r="E442" s="109"/>
      <c r="F442" s="109"/>
      <c r="G442" s="109"/>
      <c r="H442" s="110"/>
      <c r="J442" s="91" t="s">
        <v>103</v>
      </c>
      <c r="K442" s="43"/>
      <c r="L442" s="43"/>
    </row>
    <row r="443" spans="1:18" s="3" customFormat="1" ht="13.5" customHeight="1" x14ac:dyDescent="0.25">
      <c r="A443" s="62" t="s">
        <v>66</v>
      </c>
      <c r="B443" s="47" t="s">
        <v>99</v>
      </c>
      <c r="C443" s="47"/>
      <c r="D443" s="47"/>
      <c r="E443" s="47"/>
      <c r="F443" s="47"/>
      <c r="G443" s="47"/>
      <c r="H443" s="48"/>
      <c r="J443" s="91" t="s">
        <v>48</v>
      </c>
      <c r="K443" s="43"/>
      <c r="L443" s="43"/>
    </row>
    <row r="444" spans="1:18" s="76" customFormat="1" ht="29.25" x14ac:dyDescent="0.25">
      <c r="A444" s="59"/>
      <c r="B444" s="60" t="str">
        <f>CONCATENATE($N$2&amp;": "&amp;VLOOKUP($B443,$M$3:$T$34,2,0))</f>
        <v>Font: Arial</v>
      </c>
      <c r="C444" s="60" t="str">
        <f>CONCATENATE($O$2&amp;": "&amp;VLOOKUP($B443,$M$3:$T$34,3,0))</f>
        <v>T-face: Bold</v>
      </c>
      <c r="D444" s="60" t="str">
        <f>CONCATENATE($P$2&amp;": "&amp;VLOOKUP($B443,$M$3:$T$34,4,0))</f>
        <v>Font size: 11</v>
      </c>
      <c r="E444" s="60" t="str">
        <f>CONCATENATE($Q$2&amp;": "&amp;VLOOKUP($B443,$M$3:$T$34,5,0))</f>
        <v>Row height: 31.5</v>
      </c>
      <c r="F444" s="60" t="str">
        <f>CONCATENATE($R$2&amp;": "&amp;VLOOKUP($B443,$M$3:$T$34,6,0))</f>
        <v>Text col: Black</v>
      </c>
      <c r="G444" s="60" t="str">
        <f>CONCATENATE($S$2&amp;": "&amp;VLOOKUP($B443,$M$3:$T$34,7,0))</f>
        <v>BG col: White</v>
      </c>
      <c r="H444" s="61" t="str">
        <f>CONCATENATE($T$2&amp;": "&amp;VLOOKUP($B443,$M$3:$T$34,8,0))</f>
        <v>Just: Centre</v>
      </c>
      <c r="I444" s="3"/>
      <c r="J444" s="91" t="s">
        <v>48</v>
      </c>
      <c r="K444" s="43"/>
      <c r="L444" s="43"/>
      <c r="M444" s="3"/>
      <c r="N444" s="3"/>
      <c r="O444" s="3"/>
      <c r="P444" s="3"/>
      <c r="Q444" s="3"/>
      <c r="R444" s="3"/>
    </row>
    <row r="445" spans="1:18" s="3" customFormat="1" x14ac:dyDescent="0.25">
      <c r="A445" s="62" t="s">
        <v>73</v>
      </c>
      <c r="B445" s="47" t="s">
        <v>395</v>
      </c>
      <c r="C445" s="47"/>
      <c r="D445" s="47"/>
      <c r="E445" s="47"/>
      <c r="F445" s="47"/>
      <c r="G445" s="47"/>
      <c r="H445" s="48"/>
      <c r="I445" s="76"/>
      <c r="J445" s="91" t="s">
        <v>103</v>
      </c>
      <c r="K445" s="43"/>
      <c r="L445" s="43"/>
      <c r="M445" s="76"/>
      <c r="N445" s="76"/>
      <c r="O445" s="76"/>
      <c r="P445" s="76"/>
      <c r="Q445" s="76"/>
      <c r="R445" s="76"/>
    </row>
    <row r="446" spans="1:18" s="3" customFormat="1" x14ac:dyDescent="0.25">
      <c r="A446" s="62" t="s">
        <v>74</v>
      </c>
      <c r="B446" s="94" t="s">
        <v>183</v>
      </c>
      <c r="C446" s="94"/>
      <c r="D446" s="94"/>
      <c r="E446" s="94"/>
      <c r="F446" s="94"/>
      <c r="G446" s="94"/>
      <c r="H446" s="48"/>
      <c r="J446" s="91" t="s">
        <v>103</v>
      </c>
      <c r="K446" s="43"/>
      <c r="L446" s="43"/>
    </row>
    <row r="447" spans="1:18" s="3" customFormat="1" x14ac:dyDescent="0.25">
      <c r="A447" s="64" t="s">
        <v>78</v>
      </c>
      <c r="B447" s="47" t="s">
        <v>111</v>
      </c>
      <c r="C447" s="47"/>
      <c r="D447" s="47"/>
      <c r="E447" s="47"/>
      <c r="F447" s="47"/>
      <c r="G447" s="47"/>
      <c r="H447" s="48"/>
      <c r="J447" s="91" t="s">
        <v>48</v>
      </c>
      <c r="K447" s="43"/>
      <c r="L447" s="43"/>
    </row>
    <row r="448" spans="1:18" s="3" customFormat="1" x14ac:dyDescent="0.25">
      <c r="A448" s="64" t="s">
        <v>66</v>
      </c>
      <c r="B448" s="279" t="s">
        <v>115</v>
      </c>
      <c r="C448" s="279"/>
      <c r="D448" s="279"/>
      <c r="E448" s="279"/>
      <c r="F448" s="279"/>
      <c r="G448" s="279"/>
      <c r="H448" s="48"/>
      <c r="J448" s="91" t="s">
        <v>48</v>
      </c>
      <c r="K448" s="43"/>
      <c r="L448" s="43"/>
    </row>
    <row r="449" spans="1:18" s="3" customFormat="1" x14ac:dyDescent="0.25">
      <c r="A449" s="64" t="s">
        <v>84</v>
      </c>
      <c r="B449" s="47" t="s">
        <v>48</v>
      </c>
      <c r="C449" s="47"/>
      <c r="D449" s="47"/>
      <c r="E449" s="47"/>
      <c r="F449" s="47"/>
      <c r="G449" s="47"/>
      <c r="H449" s="48"/>
      <c r="J449" s="91" t="s">
        <v>48</v>
      </c>
      <c r="K449" s="43"/>
      <c r="L449" s="43"/>
    </row>
    <row r="450" spans="1:18" s="3" customFormat="1" ht="15.75" customHeight="1" x14ac:dyDescent="0.25">
      <c r="A450" s="64" t="s">
        <v>105</v>
      </c>
      <c r="B450" s="47" t="s">
        <v>48</v>
      </c>
      <c r="C450" s="47"/>
      <c r="D450" s="47"/>
      <c r="E450" s="47"/>
      <c r="F450" s="47"/>
      <c r="G450" s="47"/>
      <c r="H450" s="48"/>
      <c r="J450" s="91" t="s">
        <v>48</v>
      </c>
      <c r="K450" s="43"/>
      <c r="L450" s="43"/>
    </row>
    <row r="451" spans="1:18" s="3" customFormat="1" ht="15.75" customHeight="1" x14ac:dyDescent="0.25">
      <c r="A451" s="64" t="s">
        <v>106</v>
      </c>
      <c r="B451" s="47" t="s">
        <v>48</v>
      </c>
      <c r="C451" s="47"/>
      <c r="D451" s="47"/>
      <c r="E451" s="47"/>
      <c r="F451" s="47"/>
      <c r="G451" s="47"/>
      <c r="H451" s="48"/>
      <c r="J451" s="91" t="s">
        <v>48</v>
      </c>
      <c r="K451" s="43"/>
      <c r="L451" s="43"/>
    </row>
    <row r="452" spans="1:18" s="3" customFormat="1" ht="15.75" customHeight="1" x14ac:dyDescent="0.25">
      <c r="A452" s="64" t="s">
        <v>107</v>
      </c>
      <c r="B452" s="47" t="s">
        <v>48</v>
      </c>
      <c r="C452" s="47"/>
      <c r="D452" s="47"/>
      <c r="E452" s="47"/>
      <c r="F452" s="47"/>
      <c r="G452" s="47"/>
      <c r="H452" s="48"/>
      <c r="J452" s="91" t="s">
        <v>48</v>
      </c>
      <c r="K452" s="43"/>
      <c r="L452" s="43"/>
    </row>
    <row r="453" spans="1:18" ht="30" x14ac:dyDescent="0.25">
      <c r="A453" s="68" t="s">
        <v>108</v>
      </c>
      <c r="B453" s="47" t="str">
        <f>IF(B443=$M$4,"Yes","No")</f>
        <v>No</v>
      </c>
      <c r="C453" s="47"/>
      <c r="D453" s="47"/>
      <c r="E453" s="47"/>
      <c r="F453" s="47"/>
      <c r="G453" s="47"/>
      <c r="H453" s="67"/>
      <c r="I453" s="3"/>
      <c r="J453" s="91" t="s">
        <v>48</v>
      </c>
      <c r="K453" s="43"/>
      <c r="L453" s="43"/>
      <c r="M453" s="3"/>
      <c r="N453" s="3"/>
      <c r="O453" s="3"/>
      <c r="P453" s="3"/>
      <c r="Q453" s="3"/>
      <c r="R453" s="3"/>
    </row>
    <row r="454" spans="1:18" s="3" customFormat="1" ht="15.75" customHeight="1" x14ac:dyDescent="0.25">
      <c r="A454" s="62" t="s">
        <v>93</v>
      </c>
      <c r="B454" s="279" t="s">
        <v>397</v>
      </c>
      <c r="C454" s="279"/>
      <c r="D454" s="279"/>
      <c r="E454" s="279"/>
      <c r="F454" s="279"/>
      <c r="G454" s="279"/>
      <c r="H454" s="48"/>
      <c r="I454" s="75"/>
      <c r="J454" s="91" t="s">
        <v>48</v>
      </c>
      <c r="K454" s="43"/>
      <c r="L454" s="43"/>
      <c r="M454" s="69"/>
      <c r="N454" s="69"/>
      <c r="O454" s="69"/>
      <c r="P454" s="69"/>
      <c r="Q454" s="69"/>
      <c r="R454" s="69"/>
    </row>
    <row r="455" spans="1:18" s="3" customFormat="1" ht="15.75" customHeight="1" thickBot="1" x14ac:dyDescent="0.25">
      <c r="A455" s="70"/>
      <c r="B455" s="47"/>
      <c r="C455" s="47"/>
      <c r="D455" s="47"/>
      <c r="E455" s="47"/>
      <c r="F455" s="47"/>
      <c r="G455" s="47"/>
      <c r="H455" s="48"/>
      <c r="J455" s="91" t="s">
        <v>48</v>
      </c>
      <c r="K455" s="43"/>
      <c r="L455" s="43"/>
    </row>
    <row r="456" spans="1:18" s="3" customFormat="1" ht="15.75" thickBot="1" x14ac:dyDescent="0.3">
      <c r="A456" s="108" t="s">
        <v>425</v>
      </c>
      <c r="B456" s="111" t="s">
        <v>268</v>
      </c>
      <c r="C456" s="109"/>
      <c r="D456" s="109"/>
      <c r="E456" s="109"/>
      <c r="F456" s="109"/>
      <c r="G456" s="109"/>
      <c r="H456" s="110"/>
      <c r="J456" s="91" t="s">
        <v>103</v>
      </c>
      <c r="K456" s="43"/>
      <c r="L456" s="43"/>
    </row>
    <row r="457" spans="1:18" s="3" customFormat="1" ht="13.5" customHeight="1" x14ac:dyDescent="0.25">
      <c r="A457" s="62" t="s">
        <v>66</v>
      </c>
      <c r="B457" s="47" t="s">
        <v>99</v>
      </c>
      <c r="C457" s="47"/>
      <c r="D457" s="47"/>
      <c r="E457" s="47"/>
      <c r="F457" s="47"/>
      <c r="G457" s="47"/>
      <c r="H457" s="48"/>
      <c r="J457" s="91" t="s">
        <v>48</v>
      </c>
      <c r="K457" s="43"/>
      <c r="L457" s="43"/>
    </row>
    <row r="458" spans="1:18" s="76" customFormat="1" ht="29.25" x14ac:dyDescent="0.25">
      <c r="A458" s="59"/>
      <c r="B458" s="60" t="str">
        <f>CONCATENATE($N$2&amp;": "&amp;VLOOKUP($B457,$M$3:$T$34,2,0))</f>
        <v>Font: Arial</v>
      </c>
      <c r="C458" s="60" t="str">
        <f>CONCATENATE($O$2&amp;": "&amp;VLOOKUP($B457,$M$3:$T$34,3,0))</f>
        <v>T-face: Bold</v>
      </c>
      <c r="D458" s="60" t="str">
        <f>CONCATENATE($P$2&amp;": "&amp;VLOOKUP($B457,$M$3:$T$34,4,0))</f>
        <v>Font size: 11</v>
      </c>
      <c r="E458" s="60" t="str">
        <f>CONCATENATE($Q$2&amp;": "&amp;VLOOKUP($B457,$M$3:$T$34,5,0))</f>
        <v>Row height: 31.5</v>
      </c>
      <c r="F458" s="60" t="str">
        <f>CONCATENATE($R$2&amp;": "&amp;VLOOKUP($B457,$M$3:$T$34,6,0))</f>
        <v>Text col: Black</v>
      </c>
      <c r="G458" s="60" t="str">
        <f>CONCATENATE($S$2&amp;": "&amp;VLOOKUP($B457,$M$3:$T$34,7,0))</f>
        <v>BG col: White</v>
      </c>
      <c r="H458" s="61" t="str">
        <f>CONCATENATE($T$2&amp;": "&amp;VLOOKUP($B457,$M$3:$T$34,8,0))</f>
        <v>Just: Centre</v>
      </c>
      <c r="I458" s="3"/>
      <c r="J458" s="91" t="s">
        <v>48</v>
      </c>
      <c r="K458" s="43"/>
      <c r="L458" s="43"/>
      <c r="M458" s="3"/>
      <c r="N458" s="3"/>
      <c r="O458" s="3"/>
      <c r="P458" s="3"/>
      <c r="Q458" s="3"/>
      <c r="R458" s="3"/>
    </row>
    <row r="459" spans="1:18" s="3" customFormat="1" x14ac:dyDescent="0.25">
      <c r="A459" s="62" t="s">
        <v>73</v>
      </c>
      <c r="B459" s="47" t="s">
        <v>144</v>
      </c>
      <c r="C459" s="47"/>
      <c r="D459" s="47"/>
      <c r="E459" s="47"/>
      <c r="F459" s="47"/>
      <c r="G459" s="47"/>
      <c r="H459" s="48"/>
      <c r="I459" s="76"/>
      <c r="J459" s="91" t="s">
        <v>103</v>
      </c>
      <c r="K459" s="43"/>
      <c r="L459" s="43"/>
      <c r="M459" s="76"/>
      <c r="N459" s="76"/>
      <c r="O459" s="76"/>
      <c r="P459" s="76"/>
      <c r="Q459" s="76"/>
      <c r="R459" s="76"/>
    </row>
    <row r="460" spans="1:18" s="3" customFormat="1" x14ac:dyDescent="0.25">
      <c r="A460" s="62" t="s">
        <v>74</v>
      </c>
      <c r="B460" s="94" t="s">
        <v>0</v>
      </c>
      <c r="C460" s="94"/>
      <c r="D460" s="94"/>
      <c r="E460" s="94"/>
      <c r="F460" s="94"/>
      <c r="G460" s="94"/>
      <c r="H460" s="48"/>
      <c r="J460" s="91" t="s">
        <v>103</v>
      </c>
      <c r="K460" s="43"/>
      <c r="L460" s="43"/>
    </row>
    <row r="461" spans="1:18" s="3" customFormat="1" x14ac:dyDescent="0.25">
      <c r="A461" s="64" t="s">
        <v>78</v>
      </c>
      <c r="B461" s="47" t="s">
        <v>111</v>
      </c>
      <c r="C461" s="47"/>
      <c r="D461" s="47"/>
      <c r="E461" s="47"/>
      <c r="F461" s="47"/>
      <c r="G461" s="47"/>
      <c r="H461" s="48"/>
      <c r="J461" s="91" t="s">
        <v>48</v>
      </c>
      <c r="K461" s="43"/>
      <c r="L461" s="43"/>
    </row>
    <row r="462" spans="1:18" s="3" customFormat="1" x14ac:dyDescent="0.25">
      <c r="A462" s="64" t="s">
        <v>66</v>
      </c>
      <c r="B462" s="279" t="s">
        <v>115</v>
      </c>
      <c r="C462" s="279"/>
      <c r="D462" s="279"/>
      <c r="E462" s="279"/>
      <c r="F462" s="279"/>
      <c r="G462" s="279"/>
      <c r="H462" s="48"/>
      <c r="J462" s="91" t="s">
        <v>48</v>
      </c>
      <c r="K462" s="43"/>
      <c r="L462" s="43"/>
    </row>
    <row r="463" spans="1:18" s="3" customFormat="1" x14ac:dyDescent="0.25">
      <c r="A463" s="64" t="s">
        <v>84</v>
      </c>
      <c r="B463" s="47" t="s">
        <v>48</v>
      </c>
      <c r="C463" s="47"/>
      <c r="D463" s="47"/>
      <c r="E463" s="47"/>
      <c r="F463" s="47"/>
      <c r="G463" s="47"/>
      <c r="H463" s="48"/>
      <c r="J463" s="91" t="s">
        <v>48</v>
      </c>
      <c r="K463" s="43"/>
      <c r="L463" s="43"/>
    </row>
    <row r="464" spans="1:18" s="3" customFormat="1" ht="15.75" customHeight="1" x14ac:dyDescent="0.25">
      <c r="A464" s="64" t="s">
        <v>105</v>
      </c>
      <c r="B464" s="47" t="s">
        <v>48</v>
      </c>
      <c r="C464" s="47"/>
      <c r="D464" s="47"/>
      <c r="E464" s="47"/>
      <c r="F464" s="47"/>
      <c r="G464" s="47"/>
      <c r="H464" s="48"/>
      <c r="J464" s="91" t="s">
        <v>48</v>
      </c>
      <c r="K464" s="43"/>
      <c r="L464" s="43"/>
    </row>
    <row r="465" spans="1:18" s="3" customFormat="1" ht="15.75" customHeight="1" x14ac:dyDescent="0.25">
      <c r="A465" s="64" t="s">
        <v>106</v>
      </c>
      <c r="B465" s="47" t="s">
        <v>48</v>
      </c>
      <c r="C465" s="47"/>
      <c r="D465" s="47"/>
      <c r="E465" s="47"/>
      <c r="F465" s="47"/>
      <c r="G465" s="47"/>
      <c r="H465" s="48"/>
      <c r="J465" s="91" t="s">
        <v>48</v>
      </c>
      <c r="K465" s="43"/>
      <c r="L465" s="43"/>
    </row>
    <row r="466" spans="1:18" s="3" customFormat="1" ht="15.75" customHeight="1" x14ac:dyDescent="0.25">
      <c r="A466" s="64" t="s">
        <v>107</v>
      </c>
      <c r="B466" s="47" t="s">
        <v>48</v>
      </c>
      <c r="C466" s="47"/>
      <c r="D466" s="47"/>
      <c r="E466" s="47"/>
      <c r="F466" s="47"/>
      <c r="G466" s="47"/>
      <c r="H466" s="48"/>
      <c r="J466" s="91" t="s">
        <v>48</v>
      </c>
      <c r="K466" s="43"/>
      <c r="L466" s="43"/>
    </row>
    <row r="467" spans="1:18" ht="30" x14ac:dyDescent="0.25">
      <c r="A467" s="68" t="s">
        <v>108</v>
      </c>
      <c r="B467" s="47" t="str">
        <f>IF(B457=$M$4,"Yes","No")</f>
        <v>No</v>
      </c>
      <c r="C467" s="47"/>
      <c r="D467" s="47"/>
      <c r="E467" s="47"/>
      <c r="F467" s="47"/>
      <c r="G467" s="47"/>
      <c r="H467" s="67"/>
      <c r="I467" s="3"/>
      <c r="J467" s="91" t="s">
        <v>48</v>
      </c>
      <c r="K467" s="43"/>
      <c r="L467" s="43"/>
      <c r="M467" s="3"/>
      <c r="N467" s="3"/>
      <c r="O467" s="3"/>
      <c r="P467" s="3"/>
      <c r="Q467" s="3"/>
      <c r="R467" s="3"/>
    </row>
    <row r="468" spans="1:18" s="3" customFormat="1" ht="15.75" customHeight="1" x14ac:dyDescent="0.25">
      <c r="A468" s="62" t="s">
        <v>93</v>
      </c>
      <c r="B468" s="279" t="s">
        <v>142</v>
      </c>
      <c r="C468" s="279"/>
      <c r="D468" s="279"/>
      <c r="E468" s="279"/>
      <c r="F468" s="279"/>
      <c r="G468" s="279"/>
      <c r="H468" s="48"/>
      <c r="I468" s="75"/>
      <c r="J468" s="91" t="s">
        <v>48</v>
      </c>
      <c r="K468" s="43"/>
      <c r="L468" s="43"/>
      <c r="M468" s="69"/>
      <c r="N468" s="69"/>
      <c r="O468" s="69"/>
      <c r="P468" s="69"/>
      <c r="Q468" s="69"/>
      <c r="R468" s="69"/>
    </row>
    <row r="469" spans="1:18" s="3" customFormat="1" ht="15.75" customHeight="1" thickBot="1" x14ac:dyDescent="0.25">
      <c r="A469" s="70"/>
      <c r="B469" s="47"/>
      <c r="C469" s="47"/>
      <c r="D469" s="47"/>
      <c r="E469" s="47"/>
      <c r="F469" s="47"/>
      <c r="G469" s="47"/>
      <c r="H469" s="48"/>
      <c r="J469" s="91" t="s">
        <v>48</v>
      </c>
      <c r="K469" s="43"/>
      <c r="L469" s="43"/>
    </row>
    <row r="470" spans="1:18" s="3" customFormat="1" ht="15.75" thickBot="1" x14ac:dyDescent="0.3">
      <c r="A470" s="108" t="s">
        <v>154</v>
      </c>
      <c r="B470" s="111" t="s">
        <v>262</v>
      </c>
      <c r="C470" s="109"/>
      <c r="D470" s="109"/>
      <c r="E470" s="109"/>
      <c r="F470" s="109"/>
      <c r="G470" s="109"/>
      <c r="H470" s="110"/>
      <c r="J470" s="91" t="s">
        <v>103</v>
      </c>
      <c r="K470" s="43"/>
      <c r="L470" s="43"/>
    </row>
    <row r="471" spans="1:18" s="3" customFormat="1" ht="13.5" customHeight="1" x14ac:dyDescent="0.25">
      <c r="A471" s="62" t="s">
        <v>66</v>
      </c>
      <c r="B471" s="47" t="s">
        <v>398</v>
      </c>
      <c r="C471" s="47"/>
      <c r="D471" s="47"/>
      <c r="E471" s="47"/>
      <c r="F471" s="47"/>
      <c r="G471" s="47"/>
      <c r="H471" s="48"/>
      <c r="J471" s="91" t="s">
        <v>48</v>
      </c>
      <c r="K471" s="43"/>
      <c r="L471" s="43"/>
    </row>
    <row r="472" spans="1:18" s="76" customFormat="1" ht="29.25" x14ac:dyDescent="0.25">
      <c r="A472" s="59"/>
      <c r="B472" s="60" t="str">
        <f>CONCATENATE($N$2&amp;": "&amp;VLOOKUP($B471,$M$3:$T$34,2,0))</f>
        <v>Font: Arial</v>
      </c>
      <c r="C472" s="60" t="str">
        <f>CONCATENATE($O$2&amp;": "&amp;VLOOKUP($B471,$M$3:$T$34,3,0))</f>
        <v>T-face: Bold</v>
      </c>
      <c r="D472" s="60" t="str">
        <f>CONCATENATE($P$2&amp;": "&amp;VLOOKUP($B471,$M$3:$T$34,4,0))</f>
        <v>Font size: 14</v>
      </c>
      <c r="E472" s="60" t="str">
        <f>CONCATENATE($Q$2&amp;": "&amp;VLOOKUP($B471,$M$3:$T$34,5,0))</f>
        <v>Row height: 31.5</v>
      </c>
      <c r="F472" s="60" t="str">
        <f>CONCATENATE($R$2&amp;": "&amp;VLOOKUP($B471,$M$3:$T$34,6,0))</f>
        <v>Text col: Black</v>
      </c>
      <c r="G472" s="60" t="str">
        <f>CONCATENATE($S$2&amp;": "&amp;VLOOKUP($B471,$M$3:$T$34,7,0))</f>
        <v>BG col: White</v>
      </c>
      <c r="H472" s="61" t="str">
        <f>CONCATENATE($T$2&amp;": "&amp;VLOOKUP($B471,$M$3:$T$34,8,0))</f>
        <v>Just: Centre</v>
      </c>
      <c r="I472" s="3"/>
      <c r="J472" s="91" t="s">
        <v>48</v>
      </c>
      <c r="K472" s="43"/>
      <c r="L472" s="43"/>
      <c r="M472" s="3"/>
      <c r="N472" s="3"/>
      <c r="O472" s="3"/>
      <c r="P472" s="3"/>
      <c r="Q472" s="3"/>
      <c r="R472" s="3"/>
    </row>
    <row r="473" spans="1:18" s="3" customFormat="1" x14ac:dyDescent="0.25">
      <c r="A473" s="59" t="s">
        <v>73</v>
      </c>
      <c r="B473" s="283" t="s">
        <v>262</v>
      </c>
      <c r="C473" s="279"/>
      <c r="D473" s="279"/>
      <c r="E473" s="279"/>
      <c r="F473" s="279"/>
      <c r="G473" s="279"/>
      <c r="H473" s="48"/>
      <c r="I473" s="76"/>
      <c r="J473" s="91" t="s">
        <v>103</v>
      </c>
      <c r="K473" s="43"/>
      <c r="L473" s="43"/>
      <c r="M473" s="76"/>
      <c r="N473" s="76"/>
      <c r="O473" s="76"/>
      <c r="P473" s="76"/>
      <c r="Q473" s="76"/>
      <c r="R473" s="76"/>
    </row>
    <row r="474" spans="1:18" s="3" customFormat="1" x14ac:dyDescent="0.25">
      <c r="A474" s="62" t="s">
        <v>74</v>
      </c>
      <c r="B474" s="94" t="s">
        <v>187</v>
      </c>
      <c r="C474" s="94"/>
      <c r="D474" s="94"/>
      <c r="E474" s="94"/>
      <c r="F474" s="94"/>
      <c r="G474" s="94"/>
      <c r="H474" s="48"/>
      <c r="J474" s="91" t="s">
        <v>103</v>
      </c>
      <c r="K474" s="43"/>
      <c r="L474" s="43"/>
    </row>
    <row r="475" spans="1:18" s="3" customFormat="1" x14ac:dyDescent="0.25">
      <c r="A475" s="64" t="s">
        <v>78</v>
      </c>
      <c r="B475" s="47" t="s">
        <v>256</v>
      </c>
      <c r="C475" s="47"/>
      <c r="D475" s="47"/>
      <c r="E475" s="47"/>
      <c r="F475" s="47"/>
      <c r="G475" s="47"/>
      <c r="H475" s="48"/>
      <c r="J475" s="91" t="s">
        <v>48</v>
      </c>
      <c r="K475" s="43"/>
      <c r="L475" s="43"/>
    </row>
    <row r="476" spans="1:18" s="3" customFormat="1" x14ac:dyDescent="0.25">
      <c r="A476" s="64" t="s">
        <v>66</v>
      </c>
      <c r="B476" s="279" t="s">
        <v>115</v>
      </c>
      <c r="C476" s="279"/>
      <c r="D476" s="279"/>
      <c r="E476" s="279"/>
      <c r="F476" s="279"/>
      <c r="G476" s="279"/>
      <c r="H476" s="48"/>
      <c r="J476" s="91" t="s">
        <v>48</v>
      </c>
      <c r="K476" s="43"/>
      <c r="L476" s="43"/>
    </row>
    <row r="477" spans="1:18" s="3" customFormat="1" x14ac:dyDescent="0.25">
      <c r="A477" s="64" t="s">
        <v>84</v>
      </c>
      <c r="B477" s="47" t="s">
        <v>48</v>
      </c>
      <c r="C477" s="47"/>
      <c r="D477" s="47"/>
      <c r="E477" s="47"/>
      <c r="F477" s="47"/>
      <c r="G477" s="47"/>
      <c r="H477" s="48"/>
      <c r="J477" s="91" t="s">
        <v>48</v>
      </c>
      <c r="K477" s="43"/>
      <c r="L477" s="43"/>
    </row>
    <row r="478" spans="1:18" s="3" customFormat="1" ht="15.75" customHeight="1" x14ac:dyDescent="0.25">
      <c r="A478" s="64" t="s">
        <v>105</v>
      </c>
      <c r="B478" s="47" t="s">
        <v>48</v>
      </c>
      <c r="C478" s="47"/>
      <c r="D478" s="47"/>
      <c r="E478" s="47"/>
      <c r="F478" s="47"/>
      <c r="G478" s="47"/>
      <c r="H478" s="48"/>
      <c r="J478" s="91" t="s">
        <v>48</v>
      </c>
      <c r="K478" s="43"/>
      <c r="L478" s="43"/>
    </row>
    <row r="479" spans="1:18" s="3" customFormat="1" ht="15.75" customHeight="1" x14ac:dyDescent="0.25">
      <c r="A479" s="64" t="s">
        <v>106</v>
      </c>
      <c r="B479" s="47" t="s">
        <v>48</v>
      </c>
      <c r="C479" s="47"/>
      <c r="D479" s="47"/>
      <c r="E479" s="47"/>
      <c r="F479" s="47"/>
      <c r="G479" s="47"/>
      <c r="H479" s="48"/>
      <c r="J479" s="91" t="s">
        <v>48</v>
      </c>
      <c r="K479" s="43"/>
      <c r="L479" s="43"/>
    </row>
    <row r="480" spans="1:18" s="3" customFormat="1" ht="15.75" customHeight="1" x14ac:dyDescent="0.25">
      <c r="A480" s="64" t="s">
        <v>107</v>
      </c>
      <c r="B480" s="47" t="s">
        <v>48</v>
      </c>
      <c r="C480" s="47"/>
      <c r="D480" s="47"/>
      <c r="E480" s="47"/>
      <c r="F480" s="47"/>
      <c r="G480" s="47"/>
      <c r="H480" s="48"/>
      <c r="J480" s="91" t="s">
        <v>48</v>
      </c>
      <c r="K480" s="43"/>
      <c r="L480" s="43"/>
    </row>
    <row r="481" spans="1:20" ht="30" x14ac:dyDescent="0.25">
      <c r="A481" s="68" t="s">
        <v>108</v>
      </c>
      <c r="B481" s="47" t="str">
        <f>IF(B471=$M$4,"Yes","No")</f>
        <v>No</v>
      </c>
      <c r="C481" s="47"/>
      <c r="D481" s="47"/>
      <c r="E481" s="47"/>
      <c r="F481" s="47"/>
      <c r="G481" s="47"/>
      <c r="H481" s="67"/>
      <c r="I481" s="3"/>
      <c r="J481" s="91" t="s">
        <v>48</v>
      </c>
      <c r="K481" s="43"/>
      <c r="L481" s="43"/>
      <c r="M481" s="3"/>
      <c r="N481" s="3"/>
      <c r="O481" s="3"/>
      <c r="P481" s="3"/>
      <c r="Q481" s="3"/>
      <c r="R481" s="3"/>
    </row>
    <row r="482" spans="1:20" s="3" customFormat="1" ht="15" customHeight="1" x14ac:dyDescent="0.25">
      <c r="A482" s="62" t="s">
        <v>93</v>
      </c>
      <c r="B482" s="279"/>
      <c r="C482" s="279"/>
      <c r="D482" s="279"/>
      <c r="E482" s="279"/>
      <c r="F482" s="279"/>
      <c r="G482" s="279"/>
      <c r="H482" s="48"/>
      <c r="I482" s="75"/>
      <c r="J482" s="91" t="s">
        <v>48</v>
      </c>
      <c r="K482" s="43"/>
      <c r="L482" s="43"/>
      <c r="M482" s="69"/>
      <c r="N482" s="69"/>
      <c r="O482" s="69"/>
      <c r="P482" s="69"/>
      <c r="Q482" s="69"/>
      <c r="R482" s="69"/>
    </row>
    <row r="483" spans="1:20" s="3" customFormat="1" ht="15.75" customHeight="1" thickBot="1" x14ac:dyDescent="0.25">
      <c r="A483" s="70"/>
      <c r="B483" s="47"/>
      <c r="C483" s="47"/>
      <c r="D483" s="47"/>
      <c r="E483" s="47"/>
      <c r="F483" s="47"/>
      <c r="G483" s="47"/>
      <c r="H483" s="48"/>
      <c r="J483" s="91" t="s">
        <v>48</v>
      </c>
      <c r="K483" s="43"/>
      <c r="L483" s="43"/>
    </row>
    <row r="484" spans="1:20" s="3" customFormat="1" ht="15.75" customHeight="1" thickBot="1" x14ac:dyDescent="0.3">
      <c r="A484" s="108" t="s">
        <v>155</v>
      </c>
      <c r="B484" s="111" t="s">
        <v>264</v>
      </c>
      <c r="C484" s="109"/>
      <c r="D484" s="109"/>
      <c r="E484" s="109"/>
      <c r="F484" s="109"/>
      <c r="G484" s="109"/>
      <c r="H484" s="110"/>
      <c r="J484" s="91" t="s">
        <v>103</v>
      </c>
      <c r="K484" s="43"/>
      <c r="L484" s="43"/>
    </row>
    <row r="485" spans="1:20" s="3" customFormat="1" ht="13.5" customHeight="1" x14ac:dyDescent="0.25">
      <c r="A485" s="62" t="s">
        <v>66</v>
      </c>
      <c r="B485" s="47" t="s">
        <v>85</v>
      </c>
      <c r="C485" s="47"/>
      <c r="D485" s="47"/>
      <c r="E485" s="47"/>
      <c r="F485" s="47"/>
      <c r="G485" s="47"/>
      <c r="H485" s="48"/>
      <c r="J485" s="91" t="s">
        <v>48</v>
      </c>
      <c r="K485" s="43"/>
      <c r="L485" s="43"/>
    </row>
    <row r="486" spans="1:20" s="3" customFormat="1" ht="29.25" x14ac:dyDescent="0.25">
      <c r="A486" s="62"/>
      <c r="B486" s="60" t="str">
        <f>CONCATENATE($N$2&amp;": "&amp;VLOOKUP($B485,$M$3:$T$34,2,0))</f>
        <v>Font: Arial</v>
      </c>
      <c r="C486" s="60" t="str">
        <f>CONCATENATE($O$2&amp;": "&amp;VLOOKUP($B485,$M$3:$T$34,3,0))</f>
        <v>T-face: Bold</v>
      </c>
      <c r="D486" s="60" t="str">
        <f>CONCATENATE($P$2&amp;": "&amp;VLOOKUP($B485,$M$3:$T$34,4,0))</f>
        <v>Font size: 11</v>
      </c>
      <c r="E486" s="60" t="str">
        <f>CONCATENATE($Q$2&amp;": "&amp;VLOOKUP($B485,$M$3:$T$34,5,0))</f>
        <v>Row height: 24.75</v>
      </c>
      <c r="F486" s="60" t="str">
        <f>CONCATENATE($R$2&amp;": "&amp;VLOOKUP($B485,$M$3:$T$34,6,0))</f>
        <v>Text col: Black</v>
      </c>
      <c r="G486" s="60" t="str">
        <f>CONCATENATE($S$2&amp;": "&amp;VLOOKUP($B485,$M$3:$T$34,7,0))</f>
        <v>BG col: White</v>
      </c>
      <c r="H486" s="61" t="str">
        <f>CONCATENATE($T$2&amp;": "&amp;VLOOKUP($B485,$M$3:$T$34,8,0))</f>
        <v>Just: Left</v>
      </c>
      <c r="J486" s="91" t="s">
        <v>48</v>
      </c>
      <c r="K486" s="43"/>
      <c r="L486" s="43"/>
      <c r="S486" s="76"/>
      <c r="T486" s="76"/>
    </row>
    <row r="487" spans="1:20" s="3" customFormat="1" x14ac:dyDescent="0.25">
      <c r="A487" s="62" t="s">
        <v>73</v>
      </c>
      <c r="B487" s="47" t="s">
        <v>265</v>
      </c>
      <c r="C487" s="47"/>
      <c r="D487" s="47"/>
      <c r="E487" s="47"/>
      <c r="F487" s="47"/>
      <c r="G487" s="47"/>
      <c r="H487" s="48"/>
      <c r="J487" s="91" t="s">
        <v>103</v>
      </c>
      <c r="K487" s="43"/>
      <c r="L487" s="43"/>
      <c r="M487" s="76"/>
      <c r="N487" s="76"/>
      <c r="O487" s="76"/>
      <c r="P487" s="76"/>
      <c r="Q487" s="76"/>
      <c r="R487" s="76"/>
    </row>
    <row r="488" spans="1:20" s="3" customFormat="1" x14ac:dyDescent="0.25">
      <c r="A488" s="62" t="s">
        <v>74</v>
      </c>
      <c r="B488" s="47" t="s">
        <v>188</v>
      </c>
      <c r="C488" s="47"/>
      <c r="D488" s="47"/>
      <c r="E488" s="47"/>
      <c r="F488" s="47"/>
      <c r="G488" s="47"/>
      <c r="H488" s="48"/>
      <c r="J488" s="91" t="s">
        <v>103</v>
      </c>
      <c r="K488" s="43"/>
      <c r="L488" s="43"/>
    </row>
    <row r="489" spans="1:20" s="3" customFormat="1" x14ac:dyDescent="0.25">
      <c r="A489" s="64" t="s">
        <v>78</v>
      </c>
      <c r="B489" s="47" t="s">
        <v>256</v>
      </c>
      <c r="C489" s="47"/>
      <c r="D489" s="47"/>
      <c r="E489" s="47"/>
      <c r="F489" s="47"/>
      <c r="G489" s="47"/>
      <c r="H489" s="48"/>
      <c r="J489" s="91" t="s">
        <v>48</v>
      </c>
      <c r="K489" s="43"/>
      <c r="L489" s="43"/>
    </row>
    <row r="490" spans="1:20" s="3" customFormat="1" x14ac:dyDescent="0.25">
      <c r="A490" s="64" t="s">
        <v>66</v>
      </c>
      <c r="B490" s="279" t="s">
        <v>115</v>
      </c>
      <c r="C490" s="279"/>
      <c r="D490" s="279"/>
      <c r="E490" s="279"/>
      <c r="F490" s="279"/>
      <c r="G490" s="279"/>
      <c r="H490" s="48"/>
      <c r="J490" s="91" t="s">
        <v>48</v>
      </c>
      <c r="K490" s="43"/>
      <c r="L490" s="43"/>
    </row>
    <row r="491" spans="1:20" s="3" customFormat="1" x14ac:dyDescent="0.25">
      <c r="A491" s="64" t="s">
        <v>84</v>
      </c>
      <c r="B491" s="79" t="s">
        <v>48</v>
      </c>
      <c r="C491" s="47"/>
      <c r="D491" s="47"/>
      <c r="E491" s="47"/>
      <c r="F491" s="47"/>
      <c r="G491" s="47"/>
      <c r="H491" s="48"/>
      <c r="J491" s="91" t="s">
        <v>48</v>
      </c>
      <c r="K491" s="43"/>
      <c r="L491" s="43"/>
    </row>
    <row r="492" spans="1:20" s="3" customFormat="1" ht="15.75" customHeight="1" x14ac:dyDescent="0.25">
      <c r="A492" s="64" t="s">
        <v>105</v>
      </c>
      <c r="B492" s="79" t="s">
        <v>48</v>
      </c>
      <c r="C492" s="47"/>
      <c r="D492" s="47"/>
      <c r="E492" s="47"/>
      <c r="F492" s="47"/>
      <c r="G492" s="47"/>
      <c r="H492" s="48"/>
      <c r="J492" s="91" t="s">
        <v>48</v>
      </c>
      <c r="K492" s="43"/>
      <c r="L492" s="43"/>
    </row>
    <row r="493" spans="1:20" s="3" customFormat="1" ht="15.75" customHeight="1" x14ac:dyDescent="0.25">
      <c r="A493" s="64" t="s">
        <v>106</v>
      </c>
      <c r="B493" s="284" t="s">
        <v>48</v>
      </c>
      <c r="C493" s="284"/>
      <c r="D493" s="284"/>
      <c r="E493" s="284"/>
      <c r="F493" s="284"/>
      <c r="G493" s="284"/>
      <c r="H493" s="48"/>
      <c r="J493" s="91" t="s">
        <v>48</v>
      </c>
      <c r="K493" s="43"/>
      <c r="L493" s="43"/>
    </row>
    <row r="494" spans="1:20" s="3" customFormat="1" ht="15.75" customHeight="1" x14ac:dyDescent="0.25">
      <c r="A494" s="64" t="s">
        <v>107</v>
      </c>
      <c r="B494" s="47" t="s">
        <v>48</v>
      </c>
      <c r="C494" s="47"/>
      <c r="D494" s="47"/>
      <c r="E494" s="47"/>
      <c r="F494" s="47"/>
      <c r="G494" s="47"/>
      <c r="H494" s="48"/>
      <c r="J494" s="91" t="s">
        <v>48</v>
      </c>
      <c r="K494" s="43"/>
      <c r="L494" s="43"/>
    </row>
    <row r="495" spans="1:20" ht="30" x14ac:dyDescent="0.25">
      <c r="A495" s="68" t="s">
        <v>108</v>
      </c>
      <c r="B495" s="47" t="s">
        <v>267</v>
      </c>
      <c r="C495" s="47"/>
      <c r="D495" s="47"/>
      <c r="E495" s="47"/>
      <c r="F495" s="47"/>
      <c r="G495" s="47"/>
      <c r="H495" s="67"/>
      <c r="I495" s="3"/>
      <c r="J495" s="91" t="s">
        <v>48</v>
      </c>
      <c r="K495" s="43"/>
      <c r="L495" s="43"/>
      <c r="M495" s="3"/>
      <c r="N495" s="3"/>
      <c r="O495" s="3"/>
      <c r="P495" s="3"/>
      <c r="Q495" s="3"/>
      <c r="R495" s="3"/>
    </row>
    <row r="496" spans="1:20" s="3" customFormat="1" ht="18" customHeight="1" x14ac:dyDescent="0.25">
      <c r="A496" s="62" t="s">
        <v>93</v>
      </c>
      <c r="B496" s="279"/>
      <c r="C496" s="279"/>
      <c r="D496" s="279"/>
      <c r="E496" s="279"/>
      <c r="F496" s="279"/>
      <c r="G496" s="279"/>
      <c r="H496" s="48"/>
      <c r="I496" s="75"/>
      <c r="J496" s="91" t="s">
        <v>48</v>
      </c>
      <c r="K496" s="91"/>
      <c r="L496" s="43"/>
      <c r="M496" s="69"/>
      <c r="N496" s="69"/>
      <c r="O496" s="69"/>
      <c r="P496" s="69"/>
      <c r="Q496" s="69"/>
      <c r="R496" s="69"/>
    </row>
    <row r="497" spans="1:18" s="3" customFormat="1" ht="15.75" customHeight="1" thickBot="1" x14ac:dyDescent="0.25">
      <c r="A497" s="70"/>
      <c r="B497" s="47"/>
      <c r="C497" s="47"/>
      <c r="D497" s="47"/>
      <c r="E497" s="47"/>
      <c r="F497" s="47"/>
      <c r="G497" s="47"/>
      <c r="H497" s="48"/>
      <c r="J497" s="91" t="s">
        <v>48</v>
      </c>
      <c r="K497" s="43"/>
      <c r="L497" s="43"/>
    </row>
    <row r="498" spans="1:18" s="3" customFormat="1" ht="15.75" customHeight="1" thickBot="1" x14ac:dyDescent="0.3">
      <c r="A498" s="108" t="s">
        <v>156</v>
      </c>
      <c r="B498" s="111" t="str">
        <f>CONCATENATE("Enter information - Row identifier - ",B516)</f>
        <v>Enter information - Row identifier - Assessable balancing adjustment amounts on disposal of depreciating assets</v>
      </c>
      <c r="C498" s="109"/>
      <c r="D498" s="109"/>
      <c r="E498" s="109"/>
      <c r="F498" s="109"/>
      <c r="G498" s="109"/>
      <c r="H498" s="110"/>
      <c r="J498" s="91" t="s">
        <v>103</v>
      </c>
      <c r="K498" s="43"/>
      <c r="L498" s="43"/>
    </row>
    <row r="499" spans="1:18" s="3" customFormat="1" ht="13.5" customHeight="1" x14ac:dyDescent="0.25">
      <c r="A499" s="62" t="s">
        <v>66</v>
      </c>
      <c r="B499" s="47" t="s">
        <v>406</v>
      </c>
      <c r="C499" s="47"/>
      <c r="D499" s="47"/>
      <c r="E499" s="47"/>
      <c r="F499" s="47"/>
      <c r="G499" s="47"/>
      <c r="H499" s="48"/>
      <c r="J499" s="91" t="s">
        <v>48</v>
      </c>
      <c r="K499" s="43"/>
      <c r="L499" s="43"/>
    </row>
    <row r="500" spans="1:18" s="3" customFormat="1" ht="29.25" x14ac:dyDescent="0.25">
      <c r="A500" s="62"/>
      <c r="B500" s="60" t="str">
        <f>CONCATENATE($N$2&amp;": "&amp;VLOOKUP($B499,$M$3:$T$34,2,0))</f>
        <v>Font: Arial</v>
      </c>
      <c r="C500" s="60" t="str">
        <f>CONCATENATE($O$2&amp;": "&amp;VLOOKUP($B499,$M$3:$T$34,3,0))</f>
        <v>T-face: Normal</v>
      </c>
      <c r="D500" s="60" t="str">
        <f>CONCATENATE($P$2&amp;": "&amp;VLOOKUP($B499,$M$3:$T$34,4,0))</f>
        <v>Font size: 11</v>
      </c>
      <c r="E500" s="60" t="str">
        <f>CONCATENATE($Q$2&amp;": "&amp;VLOOKUP($B499,$M$3:$T$34,5,0))</f>
        <v>Row height: Dependant</v>
      </c>
      <c r="F500" s="60" t="str">
        <f>CONCATENATE($R$2&amp;": "&amp;VLOOKUP($B499,$M$3:$T$34,6,0))</f>
        <v>Text col: Black</v>
      </c>
      <c r="G500" s="60" t="str">
        <f>CONCATENATE($S$2&amp;": "&amp;VLOOKUP($B499,$M$3:$T$34,7,0))</f>
        <v>BG col: White</v>
      </c>
      <c r="H500" s="61" t="str">
        <f>CONCATENATE($T$2&amp;": "&amp;VLOOKUP($B499,$M$3:$T$34,8,0))</f>
        <v>Just: Centre</v>
      </c>
      <c r="J500" s="91" t="s">
        <v>48</v>
      </c>
      <c r="K500" s="43"/>
      <c r="L500" s="43"/>
    </row>
    <row r="501" spans="1:18" s="3" customFormat="1" x14ac:dyDescent="0.25">
      <c r="A501" s="62" t="s">
        <v>73</v>
      </c>
      <c r="B501" s="288" t="str">
        <f>CONCATENATE("Row identifier - ",B516)</f>
        <v>Row identifier - Assessable balancing adjustment amounts on disposal of depreciating assets</v>
      </c>
      <c r="C501" s="289"/>
      <c r="D501" s="289"/>
      <c r="E501" s="289"/>
      <c r="F501" s="289"/>
      <c r="G501" s="289"/>
      <c r="H501" s="48"/>
      <c r="J501" s="91" t="s">
        <v>103</v>
      </c>
      <c r="K501" s="43"/>
      <c r="L501" s="43"/>
    </row>
    <row r="502" spans="1:18" s="3" customFormat="1" x14ac:dyDescent="0.25">
      <c r="A502" s="62" t="s">
        <v>74</v>
      </c>
      <c r="B502" s="94" t="s">
        <v>196</v>
      </c>
      <c r="C502" s="94"/>
      <c r="D502" s="94"/>
      <c r="E502" s="94"/>
      <c r="F502" s="94"/>
      <c r="G502" s="94"/>
      <c r="H502" s="48"/>
      <c r="J502" s="91" t="s">
        <v>103</v>
      </c>
      <c r="K502" s="43"/>
      <c r="L502" s="43"/>
    </row>
    <row r="503" spans="1:18" s="3" customFormat="1" x14ac:dyDescent="0.25">
      <c r="A503" s="64" t="s">
        <v>78</v>
      </c>
      <c r="B503" s="47" t="s">
        <v>266</v>
      </c>
      <c r="C503" s="47"/>
      <c r="D503" s="47"/>
      <c r="E503" s="47"/>
      <c r="F503" s="47"/>
      <c r="G503" s="47"/>
      <c r="H503" s="48"/>
      <c r="J503" s="91" t="s">
        <v>48</v>
      </c>
      <c r="K503" s="43"/>
      <c r="L503" s="43"/>
    </row>
    <row r="504" spans="1:18" s="3" customFormat="1" x14ac:dyDescent="0.25">
      <c r="A504" s="64" t="s">
        <v>66</v>
      </c>
      <c r="B504" s="279" t="s">
        <v>115</v>
      </c>
      <c r="C504" s="279"/>
      <c r="D504" s="279"/>
      <c r="E504" s="279"/>
      <c r="F504" s="279"/>
      <c r="G504" s="279"/>
      <c r="H504" s="48"/>
      <c r="J504" s="91" t="s">
        <v>48</v>
      </c>
      <c r="K504" s="43"/>
      <c r="L504" s="43"/>
    </row>
    <row r="505" spans="1:18" s="3" customFormat="1" x14ac:dyDescent="0.25">
      <c r="A505" s="64" t="s">
        <v>84</v>
      </c>
      <c r="B505" s="79" t="s">
        <v>48</v>
      </c>
      <c r="C505" s="47"/>
      <c r="D505" s="47"/>
      <c r="E505" s="47"/>
      <c r="F505" s="47"/>
      <c r="G505" s="47"/>
      <c r="H505" s="48"/>
      <c r="J505" s="91" t="s">
        <v>48</v>
      </c>
      <c r="K505" s="43"/>
      <c r="L505" s="43"/>
    </row>
    <row r="506" spans="1:18" s="3" customFormat="1" ht="15.75" customHeight="1" x14ac:dyDescent="0.25">
      <c r="A506" s="64" t="s">
        <v>105</v>
      </c>
      <c r="B506" s="79" t="s">
        <v>48</v>
      </c>
      <c r="C506" s="47"/>
      <c r="D506" s="47"/>
      <c r="E506" s="47"/>
      <c r="F506" s="47"/>
      <c r="G506" s="47"/>
      <c r="H506" s="48"/>
      <c r="J506" s="91" t="s">
        <v>48</v>
      </c>
      <c r="K506" s="43"/>
      <c r="L506" s="43"/>
    </row>
    <row r="507" spans="1:18" s="3" customFormat="1" ht="15.75" customHeight="1" x14ac:dyDescent="0.25">
      <c r="A507" s="64" t="s">
        <v>106</v>
      </c>
      <c r="B507" s="279" t="s">
        <v>48</v>
      </c>
      <c r="C507" s="279"/>
      <c r="D507" s="279"/>
      <c r="E507" s="279"/>
      <c r="F507" s="279"/>
      <c r="G507" s="279"/>
      <c r="H507" s="48"/>
      <c r="J507" s="91" t="s">
        <v>48</v>
      </c>
      <c r="K507" s="43"/>
      <c r="L507" s="43"/>
    </row>
    <row r="508" spans="1:18" s="3" customFormat="1" ht="15.75" customHeight="1" x14ac:dyDescent="0.25">
      <c r="A508" s="64" t="s">
        <v>107</v>
      </c>
      <c r="B508" s="47" t="s">
        <v>48</v>
      </c>
      <c r="C508" s="47"/>
      <c r="D508" s="47"/>
      <c r="E508" s="47"/>
      <c r="F508" s="47"/>
      <c r="G508" s="47"/>
      <c r="H508" s="48"/>
      <c r="J508" s="91" t="s">
        <v>48</v>
      </c>
      <c r="K508" s="43"/>
      <c r="L508" s="43"/>
    </row>
    <row r="509" spans="1:18" ht="30" x14ac:dyDescent="0.25">
      <c r="A509" s="68" t="s">
        <v>108</v>
      </c>
      <c r="B509" s="47" t="s">
        <v>267</v>
      </c>
      <c r="C509" s="47"/>
      <c r="D509" s="47"/>
      <c r="E509" s="47"/>
      <c r="F509" s="47"/>
      <c r="G509" s="47"/>
      <c r="H509" s="67"/>
      <c r="I509" s="3"/>
      <c r="J509" s="91" t="s">
        <v>48</v>
      </c>
      <c r="K509" s="43"/>
      <c r="L509" s="43"/>
      <c r="M509" s="3"/>
      <c r="N509" s="3"/>
      <c r="O509" s="3"/>
      <c r="P509" s="3"/>
      <c r="Q509" s="3"/>
      <c r="R509" s="3"/>
    </row>
    <row r="510" spans="1:18" s="3" customFormat="1" ht="15" customHeight="1" x14ac:dyDescent="0.25">
      <c r="A510" s="62" t="s">
        <v>93</v>
      </c>
      <c r="B510" s="279"/>
      <c r="C510" s="279"/>
      <c r="D510" s="279"/>
      <c r="E510" s="279"/>
      <c r="F510" s="279"/>
      <c r="G510" s="279"/>
      <c r="H510" s="48"/>
      <c r="I510" s="75"/>
      <c r="J510" s="91" t="s">
        <v>48</v>
      </c>
      <c r="K510" s="43"/>
      <c r="L510" s="43"/>
      <c r="M510" s="69"/>
      <c r="N510" s="69"/>
      <c r="O510" s="69"/>
      <c r="P510" s="69"/>
      <c r="Q510" s="69"/>
      <c r="R510" s="69"/>
    </row>
    <row r="511" spans="1:18" s="3" customFormat="1" ht="15.75" customHeight="1" thickBot="1" x14ac:dyDescent="0.25">
      <c r="A511" s="70"/>
      <c r="B511" s="47"/>
      <c r="C511" s="47"/>
      <c r="D511" s="47"/>
      <c r="E511" s="47"/>
      <c r="F511" s="47"/>
      <c r="G511" s="47"/>
      <c r="H511" s="48"/>
      <c r="J511" s="91" t="s">
        <v>48</v>
      </c>
      <c r="K511" s="43"/>
      <c r="L511" s="43"/>
    </row>
    <row r="512" spans="1:18" s="3" customFormat="1" ht="15.75" thickBot="1" x14ac:dyDescent="0.3">
      <c r="A512" s="108" t="s">
        <v>269</v>
      </c>
      <c r="B512" s="280" t="str">
        <f>CONCATENATE("Enter information - Prompt - ",B516)</f>
        <v>Enter information - Prompt - Assessable balancing adjustment amounts on disposal of depreciating assets</v>
      </c>
      <c r="C512" s="281"/>
      <c r="D512" s="281"/>
      <c r="E512" s="281"/>
      <c r="F512" s="281"/>
      <c r="G512" s="281"/>
      <c r="H512" s="282"/>
      <c r="J512" s="91" t="s">
        <v>103</v>
      </c>
      <c r="K512" s="43"/>
      <c r="L512" s="43"/>
    </row>
    <row r="513" spans="1:20" s="3" customFormat="1" ht="13.5" customHeight="1" x14ac:dyDescent="0.25">
      <c r="A513" s="62" t="s">
        <v>66</v>
      </c>
      <c r="B513" s="47" t="s">
        <v>399</v>
      </c>
      <c r="C513" s="47"/>
      <c r="D513" s="47"/>
      <c r="E513" s="47"/>
      <c r="F513" s="47"/>
      <c r="G513" s="47"/>
      <c r="H513" s="48"/>
      <c r="J513" s="91" t="s">
        <v>48</v>
      </c>
      <c r="K513" s="43"/>
      <c r="L513" s="43"/>
    </row>
    <row r="514" spans="1:20" s="76" customFormat="1" ht="29.25" x14ac:dyDescent="0.25">
      <c r="A514" s="59"/>
      <c r="B514" s="60" t="str">
        <f>CONCATENATE($N$2&amp;": "&amp;VLOOKUP($B513,$M$3:$T$34,2,0))</f>
        <v>Font: Arial</v>
      </c>
      <c r="C514" s="60" t="str">
        <f>CONCATENATE($O$2&amp;": "&amp;VLOOKUP($B513,$M$3:$T$34,3,0))</f>
        <v>T-face: Normal</v>
      </c>
      <c r="D514" s="60" t="str">
        <f>CONCATENATE($P$2&amp;": "&amp;VLOOKUP($B513,$M$3:$T$34,4,0))</f>
        <v>Font size: 11</v>
      </c>
      <c r="E514" s="60" t="str">
        <f>CONCATENATE($Q$2&amp;": "&amp;VLOOKUP($B513,$M$3:$T$34,5,0))</f>
        <v>Row height: 31.5</v>
      </c>
      <c r="F514" s="60" t="str">
        <f>CONCATENATE($R$2&amp;": "&amp;VLOOKUP($B513,$M$3:$T$34,6,0))</f>
        <v>Text col: Black</v>
      </c>
      <c r="G514" s="60" t="str">
        <f>CONCATENATE($S$2&amp;": "&amp;VLOOKUP($B513,$M$3:$T$34,7,0))</f>
        <v>BG col: White</v>
      </c>
      <c r="H514" s="61" t="str">
        <f>CONCATENATE($T$2&amp;": "&amp;VLOOKUP($B513,$M$3:$T$34,8,0))</f>
        <v>Just: Left</v>
      </c>
      <c r="I514" s="3"/>
      <c r="J514" s="91" t="s">
        <v>48</v>
      </c>
      <c r="K514" s="43"/>
      <c r="L514" s="43"/>
      <c r="M514" s="3"/>
      <c r="N514" s="3"/>
      <c r="O514" s="3"/>
      <c r="P514" s="3"/>
      <c r="Q514" s="3"/>
      <c r="R514" s="3"/>
      <c r="S514" s="3"/>
      <c r="T514" s="3"/>
    </row>
    <row r="515" spans="1:20" s="3" customFormat="1" x14ac:dyDescent="0.25">
      <c r="A515" s="59" t="s">
        <v>73</v>
      </c>
      <c r="B515" s="283" t="str">
        <f>CONCATENATE("Prompt for data entry - ",B516)</f>
        <v>Prompt for data entry - Assessable balancing adjustment amounts on disposal of depreciating assets</v>
      </c>
      <c r="C515" s="279"/>
      <c r="D515" s="279"/>
      <c r="E515" s="279"/>
      <c r="F515" s="279"/>
      <c r="G515" s="279"/>
      <c r="H515" s="48"/>
      <c r="I515" s="76"/>
      <c r="J515" s="91" t="s">
        <v>103</v>
      </c>
      <c r="K515" s="43"/>
      <c r="L515" s="43"/>
    </row>
    <row r="516" spans="1:20" s="3" customFormat="1" x14ac:dyDescent="0.25">
      <c r="A516" s="62" t="s">
        <v>74</v>
      </c>
      <c r="B516" s="94" t="s">
        <v>184</v>
      </c>
      <c r="C516" s="94"/>
      <c r="D516" s="94"/>
      <c r="E516" s="94"/>
      <c r="F516" s="94"/>
      <c r="G516" s="94"/>
      <c r="H516" s="48"/>
      <c r="J516" s="91" t="s">
        <v>103</v>
      </c>
      <c r="K516" s="43"/>
      <c r="L516" s="43"/>
    </row>
    <row r="517" spans="1:20" s="3" customFormat="1" x14ac:dyDescent="0.25">
      <c r="A517" s="64" t="s">
        <v>78</v>
      </c>
      <c r="B517" s="47" t="s">
        <v>256</v>
      </c>
      <c r="C517" s="47"/>
      <c r="D517" s="47"/>
      <c r="E517" s="47"/>
      <c r="F517" s="47"/>
      <c r="G517" s="47"/>
      <c r="H517" s="48"/>
      <c r="J517" s="91" t="s">
        <v>48</v>
      </c>
      <c r="K517" s="43"/>
      <c r="L517" s="43"/>
    </row>
    <row r="518" spans="1:20" s="3" customFormat="1" x14ac:dyDescent="0.25">
      <c r="A518" s="64" t="s">
        <v>66</v>
      </c>
      <c r="B518" s="279" t="s">
        <v>115</v>
      </c>
      <c r="C518" s="279"/>
      <c r="D518" s="279"/>
      <c r="E518" s="279"/>
      <c r="F518" s="279"/>
      <c r="G518" s="279"/>
      <c r="H518" s="48"/>
      <c r="J518" s="91" t="s">
        <v>48</v>
      </c>
      <c r="K518" s="43"/>
      <c r="L518" s="43"/>
    </row>
    <row r="519" spans="1:20" s="3" customFormat="1" x14ac:dyDescent="0.25">
      <c r="A519" s="64" t="s">
        <v>84</v>
      </c>
      <c r="B519" s="47" t="s">
        <v>48</v>
      </c>
      <c r="C519" s="47"/>
      <c r="D519" s="47"/>
      <c r="E519" s="47"/>
      <c r="F519" s="47"/>
      <c r="G519" s="47"/>
      <c r="H519" s="48"/>
      <c r="J519" s="91" t="s">
        <v>48</v>
      </c>
      <c r="K519" s="43"/>
      <c r="L519" s="43"/>
    </row>
    <row r="520" spans="1:20" s="3" customFormat="1" ht="15.75" customHeight="1" x14ac:dyDescent="0.25">
      <c r="A520" s="64" t="s">
        <v>105</v>
      </c>
      <c r="B520" s="47" t="s">
        <v>48</v>
      </c>
      <c r="C520" s="47"/>
      <c r="D520" s="47"/>
      <c r="E520" s="47"/>
      <c r="F520" s="47"/>
      <c r="G520" s="47"/>
      <c r="H520" s="48"/>
      <c r="J520" s="91" t="s">
        <v>48</v>
      </c>
      <c r="K520" s="43"/>
      <c r="L520" s="43"/>
    </row>
    <row r="521" spans="1:20" s="3" customFormat="1" ht="15.75" customHeight="1" x14ac:dyDescent="0.25">
      <c r="A521" s="64" t="s">
        <v>106</v>
      </c>
      <c r="B521" s="47" t="s">
        <v>48</v>
      </c>
      <c r="C521" s="47"/>
      <c r="D521" s="47"/>
      <c r="E521" s="47"/>
      <c r="F521" s="47"/>
      <c r="G521" s="47"/>
      <c r="H521" s="48"/>
      <c r="J521" s="91" t="s">
        <v>48</v>
      </c>
      <c r="K521" s="43"/>
      <c r="L521" s="43"/>
    </row>
    <row r="522" spans="1:20" s="3" customFormat="1" ht="15.75" customHeight="1" x14ac:dyDescent="0.25">
      <c r="A522" s="64" t="s">
        <v>107</v>
      </c>
      <c r="B522" s="47" t="s">
        <v>48</v>
      </c>
      <c r="C522" s="47"/>
      <c r="D522" s="47"/>
      <c r="E522" s="47"/>
      <c r="F522" s="47"/>
      <c r="G522" s="47"/>
      <c r="H522" s="48"/>
      <c r="J522" s="91" t="s">
        <v>48</v>
      </c>
      <c r="K522" s="43"/>
      <c r="L522" s="43"/>
    </row>
    <row r="523" spans="1:20" ht="30" x14ac:dyDescent="0.25">
      <c r="A523" s="68" t="s">
        <v>108</v>
      </c>
      <c r="B523" s="47" t="str">
        <f>IF(B513=$M$4,"Yes","No")</f>
        <v>No</v>
      </c>
      <c r="C523" s="47"/>
      <c r="D523" s="47"/>
      <c r="E523" s="47"/>
      <c r="F523" s="47"/>
      <c r="G523" s="47"/>
      <c r="H523" s="67"/>
      <c r="I523" s="3"/>
      <c r="J523" s="91" t="s">
        <v>48</v>
      </c>
      <c r="K523" s="43"/>
      <c r="L523" s="43"/>
      <c r="M523" s="3"/>
      <c r="N523" s="3"/>
      <c r="O523" s="3"/>
      <c r="P523" s="3"/>
      <c r="Q523" s="3"/>
      <c r="R523" s="3"/>
    </row>
    <row r="524" spans="1:20" s="3" customFormat="1" ht="15" customHeight="1" x14ac:dyDescent="0.25">
      <c r="A524" s="62" t="s">
        <v>93</v>
      </c>
      <c r="B524" s="279"/>
      <c r="C524" s="279"/>
      <c r="D524" s="279"/>
      <c r="E524" s="279"/>
      <c r="F524" s="279"/>
      <c r="G524" s="279"/>
      <c r="H524" s="48"/>
      <c r="I524" s="75"/>
      <c r="J524" s="91" t="s">
        <v>48</v>
      </c>
      <c r="K524" s="43"/>
      <c r="L524" s="43"/>
      <c r="M524" s="69"/>
      <c r="N524" s="69"/>
      <c r="O524" s="69"/>
      <c r="P524" s="69"/>
      <c r="Q524" s="69"/>
      <c r="R524" s="69"/>
    </row>
    <row r="525" spans="1:20" s="3" customFormat="1" ht="15.75" customHeight="1" thickBot="1" x14ac:dyDescent="0.25">
      <c r="A525" s="70"/>
      <c r="B525" s="47"/>
      <c r="C525" s="47"/>
      <c r="D525" s="47"/>
      <c r="E525" s="47"/>
      <c r="F525" s="47"/>
      <c r="G525" s="47"/>
      <c r="H525" s="48"/>
      <c r="J525" s="91" t="s">
        <v>48</v>
      </c>
      <c r="K525" s="43"/>
      <c r="L525" s="43"/>
    </row>
    <row r="526" spans="1:20" s="3" customFormat="1" ht="15.75" customHeight="1" thickBot="1" x14ac:dyDescent="0.3">
      <c r="A526" s="108" t="s">
        <v>270</v>
      </c>
      <c r="B526" s="280" t="str">
        <f>CONCATENATE("Enter information - Data entry - ",B516)</f>
        <v>Enter information - Data entry - Assessable balancing adjustment amounts on disposal of depreciating assets</v>
      </c>
      <c r="C526" s="281"/>
      <c r="D526" s="281"/>
      <c r="E526" s="281"/>
      <c r="F526" s="281"/>
      <c r="G526" s="281"/>
      <c r="H526" s="282"/>
      <c r="J526" s="91" t="s">
        <v>103</v>
      </c>
      <c r="K526" s="43"/>
      <c r="L526" s="43"/>
    </row>
    <row r="527" spans="1:20" s="3" customFormat="1" ht="13.5" customHeight="1" x14ac:dyDescent="0.25">
      <c r="A527" s="62" t="s">
        <v>66</v>
      </c>
      <c r="B527" s="47" t="s">
        <v>408</v>
      </c>
      <c r="C527" s="47"/>
      <c r="D527" s="47"/>
      <c r="E527" s="47"/>
      <c r="F527" s="47"/>
      <c r="G527" s="47"/>
      <c r="H527" s="48"/>
      <c r="J527" s="91" t="s">
        <v>48</v>
      </c>
      <c r="K527" s="43"/>
      <c r="L527" s="43"/>
    </row>
    <row r="528" spans="1:20" s="3" customFormat="1" ht="29.25" x14ac:dyDescent="0.25">
      <c r="A528" s="62"/>
      <c r="B528" s="60" t="str">
        <f>CONCATENATE($N$2&amp;": "&amp;VLOOKUP($B527,$M$3:$T$34,2,0))</f>
        <v>Font: Arial</v>
      </c>
      <c r="C528" s="60" t="str">
        <f>CONCATENATE($O$2&amp;": "&amp;VLOOKUP($B527,$M$3:$T$34,3,0))</f>
        <v>T-face: Normal</v>
      </c>
      <c r="D528" s="60" t="str">
        <f>CONCATENATE($P$2&amp;": "&amp;VLOOKUP($B527,$M$3:$T$34,4,0))</f>
        <v>Font size: 11</v>
      </c>
      <c r="E528" s="60" t="str">
        <f>CONCATENATE($Q$2&amp;": "&amp;VLOOKUP($B527,$M$3:$T$34,5,0))</f>
        <v>Row height: Dependant</v>
      </c>
      <c r="F528" s="60" t="str">
        <f>CONCATENATE($R$2&amp;": "&amp;VLOOKUP($B527,$M$3:$T$34,6,0))</f>
        <v>Text col: Black</v>
      </c>
      <c r="G528" s="60" t="str">
        <f>CONCATENATE($S$2&amp;": "&amp;VLOOKUP($B527,$M$3:$T$34,7,0))</f>
        <v>BG col: Sky blue</v>
      </c>
      <c r="H528" s="61" t="str">
        <f>CONCATENATE($T$2&amp;": "&amp;VLOOKUP($B527,$M$3:$T$34,8,0))</f>
        <v>Just: Right</v>
      </c>
      <c r="J528" s="91" t="s">
        <v>48</v>
      </c>
      <c r="K528" s="43"/>
      <c r="L528" s="43"/>
      <c r="S528" s="76"/>
      <c r="T528" s="76"/>
    </row>
    <row r="529" spans="1:18" s="3" customFormat="1" x14ac:dyDescent="0.25">
      <c r="A529" s="62" t="s">
        <v>73</v>
      </c>
      <c r="B529" s="283" t="str">
        <f>CONCATENATE("Data entry - ",B516)</f>
        <v>Data entry - Assessable balancing adjustment amounts on disposal of depreciating assets</v>
      </c>
      <c r="C529" s="279"/>
      <c r="D529" s="279"/>
      <c r="E529" s="279"/>
      <c r="F529" s="279"/>
      <c r="G529" s="279"/>
      <c r="H529" s="48"/>
      <c r="J529" s="91" t="s">
        <v>103</v>
      </c>
      <c r="K529" s="43"/>
      <c r="L529" s="43"/>
      <c r="M529" s="76"/>
      <c r="N529" s="76"/>
      <c r="O529" s="76"/>
      <c r="P529" s="76"/>
      <c r="Q529" s="76"/>
      <c r="R529" s="76"/>
    </row>
    <row r="530" spans="1:18" s="3" customFormat="1" x14ac:dyDescent="0.25">
      <c r="A530" s="62" t="s">
        <v>74</v>
      </c>
      <c r="B530" s="47"/>
      <c r="C530" s="47"/>
      <c r="D530" s="47"/>
      <c r="E530" s="47"/>
      <c r="F530" s="47"/>
      <c r="G530" s="47"/>
      <c r="H530" s="48"/>
      <c r="J530" s="91" t="s">
        <v>48</v>
      </c>
      <c r="K530" s="43"/>
      <c r="L530" s="43"/>
    </row>
    <row r="531" spans="1:18" s="3" customFormat="1" x14ac:dyDescent="0.25">
      <c r="A531" s="64" t="s">
        <v>78</v>
      </c>
      <c r="B531" s="47" t="s">
        <v>148</v>
      </c>
      <c r="C531" s="47"/>
      <c r="D531" s="47"/>
      <c r="E531" s="47"/>
      <c r="F531" s="47"/>
      <c r="G531" s="47"/>
      <c r="H531" s="48"/>
      <c r="J531" s="91" t="s">
        <v>48</v>
      </c>
      <c r="K531" s="43"/>
      <c r="L531" s="43"/>
    </row>
    <row r="532" spans="1:18" s="3" customFormat="1" x14ac:dyDescent="0.25">
      <c r="A532" s="64" t="s">
        <v>66</v>
      </c>
      <c r="B532" s="279" t="s">
        <v>145</v>
      </c>
      <c r="C532" s="279"/>
      <c r="D532" s="279"/>
      <c r="E532" s="279"/>
      <c r="F532" s="279"/>
      <c r="G532" s="279"/>
      <c r="H532" s="48"/>
      <c r="J532" s="91" t="s">
        <v>48</v>
      </c>
      <c r="K532" s="43"/>
      <c r="L532" s="43"/>
    </row>
    <row r="533" spans="1:18" s="3" customFormat="1" x14ac:dyDescent="0.25">
      <c r="A533" s="64" t="s">
        <v>84</v>
      </c>
      <c r="B533" s="79">
        <f>$B$1596</f>
        <v>0</v>
      </c>
      <c r="C533" s="47"/>
      <c r="D533" s="47"/>
      <c r="E533" s="47"/>
      <c r="F533" s="47"/>
      <c r="G533" s="47"/>
      <c r="H533" s="48"/>
      <c r="J533" s="91" t="s">
        <v>103</v>
      </c>
      <c r="K533" s="43"/>
      <c r="L533" s="43"/>
    </row>
    <row r="534" spans="1:18" s="3" customFormat="1" ht="15.75" customHeight="1" x14ac:dyDescent="0.25">
      <c r="A534" s="64" t="s">
        <v>105</v>
      </c>
      <c r="B534" s="79">
        <f>$B$1597</f>
        <v>99999999.989999995</v>
      </c>
      <c r="C534" s="47"/>
      <c r="D534" s="47"/>
      <c r="E534" s="47"/>
      <c r="F534" s="47"/>
      <c r="G534" s="47"/>
      <c r="H534" s="48"/>
      <c r="J534" s="91" t="s">
        <v>103</v>
      </c>
      <c r="K534" s="43"/>
      <c r="L534" s="43"/>
    </row>
    <row r="535" spans="1:18" s="3" customFormat="1" ht="15.75" customHeight="1" x14ac:dyDescent="0.25">
      <c r="A535" s="64" t="s">
        <v>106</v>
      </c>
      <c r="B535" s="284" t="s">
        <v>48</v>
      </c>
      <c r="C535" s="284"/>
      <c r="D535" s="284"/>
      <c r="E535" s="284"/>
      <c r="F535" s="284"/>
      <c r="G535" s="284"/>
      <c r="H535" s="48"/>
      <c r="J535" s="91" t="s">
        <v>48</v>
      </c>
      <c r="K535" s="43"/>
      <c r="L535" s="43"/>
    </row>
    <row r="536" spans="1:18" s="3" customFormat="1" ht="15.75" customHeight="1" x14ac:dyDescent="0.25">
      <c r="A536" s="64" t="s">
        <v>107</v>
      </c>
      <c r="B536" s="47" t="s">
        <v>48</v>
      </c>
      <c r="C536" s="47"/>
      <c r="D536" s="47"/>
      <c r="E536" s="47"/>
      <c r="F536" s="47"/>
      <c r="G536" s="47"/>
      <c r="H536" s="48"/>
      <c r="J536" s="91" t="s">
        <v>48</v>
      </c>
      <c r="K536" s="43"/>
      <c r="L536" s="43"/>
    </row>
    <row r="537" spans="1:18" ht="30" x14ac:dyDescent="0.25">
      <c r="A537" s="68" t="s">
        <v>108</v>
      </c>
      <c r="B537" s="47" t="s">
        <v>409</v>
      </c>
      <c r="C537" s="47"/>
      <c r="D537" s="47"/>
      <c r="E537" s="47"/>
      <c r="F537" s="47"/>
      <c r="G537" s="47"/>
      <c r="H537" s="67"/>
      <c r="I537" s="3"/>
      <c r="J537" s="91" t="s">
        <v>103</v>
      </c>
      <c r="K537" s="43"/>
      <c r="L537" s="43"/>
      <c r="M537" s="3"/>
      <c r="N537" s="3"/>
      <c r="O537" s="3"/>
      <c r="P537" s="3"/>
      <c r="Q537" s="3"/>
      <c r="R537" s="3"/>
    </row>
    <row r="538" spans="1:18" s="3" customFormat="1" ht="15.75" customHeight="1" x14ac:dyDescent="0.25">
      <c r="A538" s="62" t="s">
        <v>93</v>
      </c>
      <c r="B538" s="279"/>
      <c r="C538" s="279"/>
      <c r="D538" s="279"/>
      <c r="E538" s="279"/>
      <c r="F538" s="279"/>
      <c r="G538" s="279"/>
      <c r="H538" s="48"/>
      <c r="I538" s="75"/>
      <c r="J538" s="91" t="s">
        <v>48</v>
      </c>
      <c r="L538" s="43"/>
      <c r="M538" s="69"/>
      <c r="N538" s="69"/>
      <c r="O538" s="69"/>
      <c r="P538" s="69"/>
      <c r="Q538" s="69"/>
      <c r="R538" s="69"/>
    </row>
    <row r="539" spans="1:18" s="3" customFormat="1" ht="15.75" customHeight="1" thickBot="1" x14ac:dyDescent="0.25">
      <c r="A539" s="70"/>
      <c r="B539" s="47"/>
      <c r="C539" s="47"/>
      <c r="D539" s="47"/>
      <c r="E539" s="47"/>
      <c r="F539" s="47"/>
      <c r="G539" s="47"/>
      <c r="H539" s="48"/>
      <c r="J539" s="91" t="s">
        <v>48</v>
      </c>
      <c r="K539" s="43"/>
      <c r="L539" s="43"/>
    </row>
    <row r="540" spans="1:18" s="3" customFormat="1" ht="15.75" customHeight="1" thickBot="1" x14ac:dyDescent="0.3">
      <c r="A540" s="108" t="s">
        <v>170</v>
      </c>
      <c r="B540" s="280" t="str">
        <f>CONCATENATE("Enter information - Row identifier - ",B558)</f>
        <v>Enter information - Row identifier - Assessable business income not included in the profit &amp; loss statement</v>
      </c>
      <c r="C540" s="281"/>
      <c r="D540" s="281"/>
      <c r="E540" s="281"/>
      <c r="F540" s="281"/>
      <c r="G540" s="281"/>
      <c r="H540" s="282"/>
      <c r="J540" s="91" t="s">
        <v>103</v>
      </c>
      <c r="K540" s="43"/>
      <c r="L540" s="43"/>
    </row>
    <row r="541" spans="1:18" s="3" customFormat="1" ht="13.5" customHeight="1" x14ac:dyDescent="0.25">
      <c r="A541" s="62" t="s">
        <v>66</v>
      </c>
      <c r="B541" s="47" t="s">
        <v>406</v>
      </c>
      <c r="C541" s="47"/>
      <c r="D541" s="47"/>
      <c r="E541" s="47"/>
      <c r="F541" s="47"/>
      <c r="G541" s="47"/>
      <c r="H541" s="48"/>
      <c r="J541" s="91" t="s">
        <v>48</v>
      </c>
      <c r="K541" s="43"/>
      <c r="L541" s="43"/>
    </row>
    <row r="542" spans="1:18" s="3" customFormat="1" ht="29.25" x14ac:dyDescent="0.25">
      <c r="A542" s="62"/>
      <c r="B542" s="60" t="str">
        <f>CONCATENATE($N$2&amp;": "&amp;VLOOKUP($B541,$M$3:$T$34,2,0))</f>
        <v>Font: Arial</v>
      </c>
      <c r="C542" s="60" t="str">
        <f>CONCATENATE($O$2&amp;": "&amp;VLOOKUP($B541,$M$3:$T$34,3,0))</f>
        <v>T-face: Normal</v>
      </c>
      <c r="D542" s="60" t="str">
        <f>CONCATENATE($P$2&amp;": "&amp;VLOOKUP($B541,$M$3:$T$34,4,0))</f>
        <v>Font size: 11</v>
      </c>
      <c r="E542" s="60" t="str">
        <f>CONCATENATE($Q$2&amp;": "&amp;VLOOKUP($B541,$M$3:$T$34,5,0))</f>
        <v>Row height: Dependant</v>
      </c>
      <c r="F542" s="60" t="str">
        <f>CONCATENATE($R$2&amp;": "&amp;VLOOKUP($B541,$M$3:$T$34,6,0))</f>
        <v>Text col: Black</v>
      </c>
      <c r="G542" s="60" t="str">
        <f>CONCATENATE($S$2&amp;": "&amp;VLOOKUP($B541,$M$3:$T$34,7,0))</f>
        <v>BG col: White</v>
      </c>
      <c r="H542" s="61" t="str">
        <f>CONCATENATE($T$2&amp;": "&amp;VLOOKUP($B541,$M$3:$T$34,8,0))</f>
        <v>Just: Centre</v>
      </c>
      <c r="J542" s="91" t="s">
        <v>48</v>
      </c>
      <c r="K542" s="43"/>
      <c r="L542" s="43"/>
    </row>
    <row r="543" spans="1:18" s="3" customFormat="1" x14ac:dyDescent="0.25">
      <c r="A543" s="62" t="s">
        <v>73</v>
      </c>
      <c r="B543" s="288" t="str">
        <f>CONCATENATE("Row identifier - ",B558)</f>
        <v>Row identifier - Assessable business income not included in the profit &amp; loss statement</v>
      </c>
      <c r="C543" s="289"/>
      <c r="D543" s="289"/>
      <c r="E543" s="289"/>
      <c r="F543" s="289"/>
      <c r="G543" s="289"/>
      <c r="H543" s="48"/>
      <c r="J543" s="91" t="s">
        <v>103</v>
      </c>
      <c r="K543" s="43"/>
      <c r="L543" s="43"/>
    </row>
    <row r="544" spans="1:18" s="3" customFormat="1" x14ac:dyDescent="0.25">
      <c r="A544" s="62" t="s">
        <v>74</v>
      </c>
      <c r="B544" s="94" t="s">
        <v>197</v>
      </c>
      <c r="C544" s="94"/>
      <c r="D544" s="94"/>
      <c r="E544" s="94"/>
      <c r="F544" s="94"/>
      <c r="G544" s="94"/>
      <c r="H544" s="48"/>
      <c r="J544" s="91" t="s">
        <v>103</v>
      </c>
      <c r="K544" s="43"/>
      <c r="L544" s="43"/>
    </row>
    <row r="545" spans="1:20" s="3" customFormat="1" x14ac:dyDescent="0.25">
      <c r="A545" s="64" t="s">
        <v>78</v>
      </c>
      <c r="B545" s="47" t="s">
        <v>266</v>
      </c>
      <c r="C545" s="47"/>
      <c r="D545" s="47"/>
      <c r="E545" s="47"/>
      <c r="F545" s="47"/>
      <c r="G545" s="47"/>
      <c r="H545" s="48"/>
      <c r="J545" s="91" t="s">
        <v>48</v>
      </c>
      <c r="K545" s="43"/>
      <c r="L545" s="43"/>
    </row>
    <row r="546" spans="1:20" s="3" customFormat="1" x14ac:dyDescent="0.25">
      <c r="A546" s="64" t="s">
        <v>66</v>
      </c>
      <c r="B546" s="279" t="s">
        <v>115</v>
      </c>
      <c r="C546" s="279"/>
      <c r="D546" s="279"/>
      <c r="E546" s="279"/>
      <c r="F546" s="279"/>
      <c r="G546" s="279"/>
      <c r="H546" s="48"/>
      <c r="J546" s="91" t="s">
        <v>48</v>
      </c>
      <c r="K546" s="43"/>
      <c r="L546" s="43"/>
    </row>
    <row r="547" spans="1:20" s="3" customFormat="1" x14ac:dyDescent="0.25">
      <c r="A547" s="64" t="s">
        <v>84</v>
      </c>
      <c r="B547" s="79" t="s">
        <v>48</v>
      </c>
      <c r="C547" s="47"/>
      <c r="D547" s="47"/>
      <c r="E547" s="47"/>
      <c r="F547" s="47"/>
      <c r="G547" s="47"/>
      <c r="H547" s="48"/>
      <c r="J547" s="91" t="s">
        <v>48</v>
      </c>
      <c r="K547" s="43"/>
      <c r="L547" s="43"/>
    </row>
    <row r="548" spans="1:20" s="3" customFormat="1" ht="15.75" customHeight="1" x14ac:dyDescent="0.25">
      <c r="A548" s="64" t="s">
        <v>105</v>
      </c>
      <c r="B548" s="79" t="s">
        <v>48</v>
      </c>
      <c r="C548" s="47"/>
      <c r="D548" s="47"/>
      <c r="E548" s="47"/>
      <c r="F548" s="47"/>
      <c r="G548" s="47"/>
      <c r="H548" s="48"/>
      <c r="J548" s="91" t="s">
        <v>48</v>
      </c>
      <c r="K548" s="43"/>
      <c r="L548" s="43"/>
    </row>
    <row r="549" spans="1:20" s="3" customFormat="1" ht="15.75" customHeight="1" x14ac:dyDescent="0.25">
      <c r="A549" s="64" t="s">
        <v>106</v>
      </c>
      <c r="B549" s="279" t="s">
        <v>48</v>
      </c>
      <c r="C549" s="279"/>
      <c r="D549" s="279"/>
      <c r="E549" s="279"/>
      <c r="F549" s="279"/>
      <c r="G549" s="279"/>
      <c r="H549" s="48"/>
      <c r="J549" s="91" t="s">
        <v>48</v>
      </c>
      <c r="K549" s="43"/>
      <c r="L549" s="43"/>
    </row>
    <row r="550" spans="1:20" s="3" customFormat="1" ht="15.75" customHeight="1" x14ac:dyDescent="0.25">
      <c r="A550" s="64" t="s">
        <v>107</v>
      </c>
      <c r="B550" s="47" t="s">
        <v>48</v>
      </c>
      <c r="C550" s="47"/>
      <c r="D550" s="47"/>
      <c r="E550" s="47"/>
      <c r="F550" s="47"/>
      <c r="G550" s="47"/>
      <c r="H550" s="48"/>
      <c r="J550" s="91" t="s">
        <v>48</v>
      </c>
      <c r="K550" s="43"/>
      <c r="L550" s="43"/>
    </row>
    <row r="551" spans="1:20" ht="30" x14ac:dyDescent="0.25">
      <c r="A551" s="68" t="s">
        <v>108</v>
      </c>
      <c r="B551" s="47" t="s">
        <v>267</v>
      </c>
      <c r="C551" s="47"/>
      <c r="D551" s="47"/>
      <c r="E551" s="47"/>
      <c r="F551" s="47"/>
      <c r="G551" s="47"/>
      <c r="H551" s="67"/>
      <c r="I551" s="3"/>
      <c r="J551" s="91" t="s">
        <v>48</v>
      </c>
      <c r="K551" s="43"/>
      <c r="L551" s="43"/>
      <c r="M551" s="3"/>
      <c r="N551" s="3"/>
      <c r="O551" s="3"/>
      <c r="P551" s="3"/>
      <c r="Q551" s="3"/>
      <c r="R551" s="3"/>
    </row>
    <row r="552" spans="1:20" s="3" customFormat="1" ht="15" customHeight="1" x14ac:dyDescent="0.25">
      <c r="A552" s="62" t="s">
        <v>93</v>
      </c>
      <c r="B552" s="279"/>
      <c r="C552" s="279"/>
      <c r="D552" s="279"/>
      <c r="E552" s="279"/>
      <c r="F552" s="279"/>
      <c r="G552" s="279"/>
      <c r="H552" s="48"/>
      <c r="I552" s="75"/>
      <c r="J552" s="91" t="s">
        <v>48</v>
      </c>
      <c r="K552" s="43"/>
      <c r="L552" s="43"/>
      <c r="M552" s="69"/>
      <c r="N552" s="69"/>
      <c r="O552" s="69"/>
      <c r="P552" s="69"/>
      <c r="Q552" s="69"/>
      <c r="R552" s="69"/>
    </row>
    <row r="553" spans="1:20" s="3" customFormat="1" ht="15.75" customHeight="1" thickBot="1" x14ac:dyDescent="0.25">
      <c r="A553" s="70"/>
      <c r="B553" s="47"/>
      <c r="C553" s="47"/>
      <c r="D553" s="47"/>
      <c r="E553" s="47"/>
      <c r="F553" s="47"/>
      <c r="G553" s="47"/>
      <c r="H553" s="48"/>
      <c r="J553" s="91" t="s">
        <v>48</v>
      </c>
      <c r="K553" s="43"/>
      <c r="L553" s="43"/>
    </row>
    <row r="554" spans="1:20" s="3" customFormat="1" ht="15.75" thickBot="1" x14ac:dyDescent="0.3">
      <c r="A554" s="108" t="s">
        <v>271</v>
      </c>
      <c r="B554" s="111" t="str">
        <f>CONCATENATE("Enter information - Prompt - ",B558)</f>
        <v>Enter information - Prompt - Assessable business income not included in the profit &amp; loss statement</v>
      </c>
      <c r="C554" s="109"/>
      <c r="D554" s="109"/>
      <c r="E554" s="109"/>
      <c r="F554" s="109"/>
      <c r="G554" s="109"/>
      <c r="H554" s="110"/>
      <c r="J554" s="91" t="s">
        <v>103</v>
      </c>
      <c r="K554" s="43"/>
      <c r="L554" s="43"/>
    </row>
    <row r="555" spans="1:20" s="3" customFormat="1" ht="13.5" customHeight="1" x14ac:dyDescent="0.25">
      <c r="A555" s="62" t="s">
        <v>66</v>
      </c>
      <c r="B555" s="47" t="s">
        <v>149</v>
      </c>
      <c r="C555" s="47"/>
      <c r="D555" s="47"/>
      <c r="E555" s="47"/>
      <c r="F555" s="47"/>
      <c r="G555" s="47"/>
      <c r="H555" s="48"/>
      <c r="J555" s="91" t="s">
        <v>48</v>
      </c>
      <c r="K555" s="43"/>
      <c r="L555" s="43"/>
    </row>
    <row r="556" spans="1:20" s="76" customFormat="1" ht="29.25" x14ac:dyDescent="0.25">
      <c r="A556" s="59"/>
      <c r="B556" s="60" t="str">
        <f>CONCATENATE($N$2&amp;": "&amp;VLOOKUP($B555,$M$3:$T$34,2,0))</f>
        <v>Font: Arial</v>
      </c>
      <c r="C556" s="60" t="str">
        <f>CONCATENATE($O$2&amp;": "&amp;VLOOKUP($B555,$M$3:$T$34,3,0))</f>
        <v>T-face: Normal</v>
      </c>
      <c r="D556" s="60" t="str">
        <f>CONCATENATE($P$2&amp;": "&amp;VLOOKUP($B555,$M$3:$T$34,4,0))</f>
        <v>Font size: 11</v>
      </c>
      <c r="E556" s="60" t="str">
        <f>CONCATENATE($Q$2&amp;": "&amp;VLOOKUP($B555,$M$3:$T$34,5,0))</f>
        <v>Row height: 22.5</v>
      </c>
      <c r="F556" s="60" t="str">
        <f>CONCATENATE($R$2&amp;": "&amp;VLOOKUP($B555,$M$3:$T$34,6,0))</f>
        <v>Text col: Black</v>
      </c>
      <c r="G556" s="60" t="str">
        <f>CONCATENATE($S$2&amp;": "&amp;VLOOKUP($B555,$M$3:$T$34,7,0))</f>
        <v>BG col: White</v>
      </c>
      <c r="H556" s="61" t="str">
        <f>CONCATENATE($T$2&amp;": "&amp;VLOOKUP($B555,$M$3:$T$34,8,0))</f>
        <v>Just: Left</v>
      </c>
      <c r="I556" s="3"/>
      <c r="J556" s="91" t="s">
        <v>48</v>
      </c>
      <c r="K556" s="43"/>
      <c r="L556" s="43"/>
      <c r="M556" s="3"/>
      <c r="N556" s="3"/>
      <c r="O556" s="3"/>
      <c r="P556" s="3"/>
      <c r="Q556" s="3"/>
      <c r="R556" s="3"/>
      <c r="S556" s="3"/>
      <c r="T556" s="3"/>
    </row>
    <row r="557" spans="1:20" s="3" customFormat="1" ht="15" customHeight="1" x14ac:dyDescent="0.25">
      <c r="A557" s="59" t="s">
        <v>73</v>
      </c>
      <c r="B557" s="283" t="str">
        <f>CONCATENATE("Prompt for data entry - ",B558)</f>
        <v>Prompt for data entry - Assessable business income not included in the profit &amp; loss statement</v>
      </c>
      <c r="C557" s="279"/>
      <c r="D557" s="279"/>
      <c r="E557" s="279"/>
      <c r="F557" s="279"/>
      <c r="G557" s="279"/>
      <c r="H557" s="48"/>
      <c r="I557" s="76"/>
      <c r="J557" s="91" t="s">
        <v>103</v>
      </c>
      <c r="K557" s="43"/>
      <c r="L557" s="43"/>
    </row>
    <row r="558" spans="1:20" s="3" customFormat="1" x14ac:dyDescent="0.25">
      <c r="A558" s="62" t="s">
        <v>74</v>
      </c>
      <c r="B558" s="94" t="s">
        <v>400</v>
      </c>
      <c r="C558" s="94"/>
      <c r="D558" s="94"/>
      <c r="E558" s="94"/>
      <c r="F558" s="94"/>
      <c r="G558" s="94"/>
      <c r="H558" s="48"/>
      <c r="J558" s="91" t="s">
        <v>103</v>
      </c>
      <c r="K558" s="43"/>
      <c r="L558" s="43"/>
    </row>
    <row r="559" spans="1:20" s="3" customFormat="1" x14ac:dyDescent="0.25">
      <c r="A559" s="64" t="s">
        <v>78</v>
      </c>
      <c r="B559" s="47" t="s">
        <v>256</v>
      </c>
      <c r="C559" s="47"/>
      <c r="D559" s="47"/>
      <c r="E559" s="47"/>
      <c r="F559" s="47"/>
      <c r="G559" s="47"/>
      <c r="H559" s="48"/>
      <c r="J559" s="91" t="s">
        <v>48</v>
      </c>
      <c r="K559" s="43"/>
      <c r="L559" s="43"/>
    </row>
    <row r="560" spans="1:20" s="3" customFormat="1" x14ac:dyDescent="0.25">
      <c r="A560" s="64" t="s">
        <v>66</v>
      </c>
      <c r="B560" s="279" t="s">
        <v>115</v>
      </c>
      <c r="C560" s="279"/>
      <c r="D560" s="279"/>
      <c r="E560" s="279"/>
      <c r="F560" s="279"/>
      <c r="G560" s="279"/>
      <c r="H560" s="48"/>
      <c r="J560" s="91" t="s">
        <v>48</v>
      </c>
      <c r="K560" s="43"/>
      <c r="L560" s="43"/>
    </row>
    <row r="561" spans="1:20" s="3" customFormat="1" x14ac:dyDescent="0.25">
      <c r="A561" s="64" t="s">
        <v>84</v>
      </c>
      <c r="B561" s="47" t="s">
        <v>48</v>
      </c>
      <c r="C561" s="47"/>
      <c r="D561" s="47"/>
      <c r="E561" s="47"/>
      <c r="F561" s="47"/>
      <c r="G561" s="47"/>
      <c r="H561" s="48"/>
      <c r="J561" s="91" t="s">
        <v>48</v>
      </c>
      <c r="K561" s="43"/>
      <c r="L561" s="43"/>
    </row>
    <row r="562" spans="1:20" s="3" customFormat="1" ht="15.75" customHeight="1" x14ac:dyDescent="0.25">
      <c r="A562" s="64" t="s">
        <v>105</v>
      </c>
      <c r="B562" s="47" t="s">
        <v>48</v>
      </c>
      <c r="C562" s="47"/>
      <c r="D562" s="47"/>
      <c r="E562" s="47"/>
      <c r="F562" s="47"/>
      <c r="G562" s="47"/>
      <c r="H562" s="48"/>
      <c r="J562" s="91" t="s">
        <v>48</v>
      </c>
      <c r="K562" s="43"/>
      <c r="L562" s="43"/>
    </row>
    <row r="563" spans="1:20" s="3" customFormat="1" ht="15.75" customHeight="1" x14ac:dyDescent="0.25">
      <c r="A563" s="64" t="s">
        <v>106</v>
      </c>
      <c r="B563" s="47" t="s">
        <v>48</v>
      </c>
      <c r="C563" s="47"/>
      <c r="D563" s="47"/>
      <c r="E563" s="47"/>
      <c r="F563" s="47"/>
      <c r="G563" s="47"/>
      <c r="H563" s="48"/>
      <c r="J563" s="91" t="s">
        <v>48</v>
      </c>
      <c r="K563" s="43"/>
      <c r="L563" s="43"/>
    </row>
    <row r="564" spans="1:20" s="3" customFormat="1" ht="15.75" customHeight="1" x14ac:dyDescent="0.25">
      <c r="A564" s="64" t="s">
        <v>107</v>
      </c>
      <c r="B564" s="47" t="s">
        <v>48</v>
      </c>
      <c r="C564" s="47"/>
      <c r="D564" s="47"/>
      <c r="E564" s="47"/>
      <c r="F564" s="47"/>
      <c r="G564" s="47"/>
      <c r="H564" s="48"/>
      <c r="J564" s="91" t="s">
        <v>48</v>
      </c>
      <c r="K564" s="43"/>
      <c r="L564" s="43"/>
    </row>
    <row r="565" spans="1:20" ht="30" x14ac:dyDescent="0.25">
      <c r="A565" s="68" t="s">
        <v>108</v>
      </c>
      <c r="B565" s="47" t="str">
        <f>IF(B555=$M$4,"Yes","No")</f>
        <v>No</v>
      </c>
      <c r="C565" s="47"/>
      <c r="D565" s="47"/>
      <c r="E565" s="47"/>
      <c r="F565" s="47"/>
      <c r="G565" s="47"/>
      <c r="H565" s="67"/>
      <c r="I565" s="3"/>
      <c r="J565" s="91" t="s">
        <v>48</v>
      </c>
      <c r="K565" s="43"/>
      <c r="L565" s="43"/>
      <c r="M565" s="3"/>
      <c r="N565" s="3"/>
      <c r="O565" s="3"/>
      <c r="P565" s="3"/>
      <c r="Q565" s="3"/>
      <c r="R565" s="3"/>
    </row>
    <row r="566" spans="1:20" s="3" customFormat="1" ht="15" customHeight="1" x14ac:dyDescent="0.25">
      <c r="A566" s="62" t="s">
        <v>93</v>
      </c>
      <c r="B566" s="279"/>
      <c r="C566" s="279"/>
      <c r="D566" s="279"/>
      <c r="E566" s="279"/>
      <c r="F566" s="279"/>
      <c r="G566" s="279"/>
      <c r="H566" s="48"/>
      <c r="I566" s="75"/>
      <c r="J566" s="91" t="s">
        <v>48</v>
      </c>
      <c r="K566" s="43"/>
      <c r="L566" s="43"/>
      <c r="M566" s="69"/>
      <c r="N566" s="69"/>
      <c r="O566" s="69"/>
      <c r="P566" s="69"/>
      <c r="Q566" s="69"/>
      <c r="R566" s="69"/>
    </row>
    <row r="567" spans="1:20" s="3" customFormat="1" ht="15.75" customHeight="1" thickBot="1" x14ac:dyDescent="0.25">
      <c r="A567" s="70"/>
      <c r="B567" s="47"/>
      <c r="C567" s="47"/>
      <c r="D567" s="47"/>
      <c r="E567" s="47"/>
      <c r="F567" s="47"/>
      <c r="G567" s="47"/>
      <c r="H567" s="48"/>
      <c r="J567" s="91" t="s">
        <v>48</v>
      </c>
      <c r="K567" s="43"/>
      <c r="L567" s="43"/>
    </row>
    <row r="568" spans="1:20" s="3" customFormat="1" ht="15.75" customHeight="1" thickBot="1" x14ac:dyDescent="0.3">
      <c r="A568" s="108" t="s">
        <v>272</v>
      </c>
      <c r="B568" s="280" t="str">
        <f>CONCATENATE("Enter information - Data entry - ",B558)</f>
        <v>Enter information - Data entry - Assessable business income not included in the profit &amp; loss statement</v>
      </c>
      <c r="C568" s="281"/>
      <c r="D568" s="281"/>
      <c r="E568" s="281"/>
      <c r="F568" s="281"/>
      <c r="G568" s="281"/>
      <c r="H568" s="282"/>
      <c r="J568" s="91" t="s">
        <v>103</v>
      </c>
      <c r="K568" s="43"/>
      <c r="L568" s="43"/>
    </row>
    <row r="569" spans="1:20" s="3" customFormat="1" ht="13.5" customHeight="1" x14ac:dyDescent="0.25">
      <c r="A569" s="62" t="s">
        <v>66</v>
      </c>
      <c r="B569" s="47" t="s">
        <v>407</v>
      </c>
      <c r="C569" s="47"/>
      <c r="D569" s="47"/>
      <c r="E569" s="47"/>
      <c r="F569" s="47"/>
      <c r="G569" s="47"/>
      <c r="H569" s="48"/>
      <c r="J569" s="91" t="s">
        <v>48</v>
      </c>
      <c r="K569" s="43"/>
      <c r="L569" s="43"/>
    </row>
    <row r="570" spans="1:20" s="3" customFormat="1" ht="29.25" x14ac:dyDescent="0.25">
      <c r="A570" s="62"/>
      <c r="B570" s="60" t="str">
        <f>CONCATENATE($N$2&amp;": "&amp;VLOOKUP($B569,$M$3:$T$34,2,0))</f>
        <v>Font: Arial</v>
      </c>
      <c r="C570" s="60" t="str">
        <f>CONCATENATE($O$2&amp;": "&amp;VLOOKUP($B569,$M$3:$T$34,3,0))</f>
        <v>T-face: Normal</v>
      </c>
      <c r="D570" s="60" t="str">
        <f>CONCATENATE($P$2&amp;": "&amp;VLOOKUP($B569,$M$3:$T$34,4,0))</f>
        <v>Font size: 11</v>
      </c>
      <c r="E570" s="60" t="str">
        <f>CONCATENATE($Q$2&amp;": "&amp;VLOOKUP($B569,$M$3:$T$34,5,0))</f>
        <v>Row height: 22.5</v>
      </c>
      <c r="F570" s="60" t="str">
        <f>CONCATENATE($R$2&amp;": "&amp;VLOOKUP($B569,$M$3:$T$34,6,0))</f>
        <v>Text col: Black</v>
      </c>
      <c r="G570" s="60" t="str">
        <f>CONCATENATE($S$2&amp;": "&amp;VLOOKUP($B569,$M$3:$T$34,7,0))</f>
        <v>BG col: Sky blue</v>
      </c>
      <c r="H570" s="61" t="str">
        <f>CONCATENATE($T$2&amp;": "&amp;VLOOKUP($B569,$M$3:$T$34,8,0))</f>
        <v>Just: Right</v>
      </c>
      <c r="J570" s="91" t="s">
        <v>48</v>
      </c>
      <c r="K570" s="43"/>
      <c r="L570" s="43"/>
      <c r="S570" s="76"/>
      <c r="T570" s="76"/>
    </row>
    <row r="571" spans="1:20" s="3" customFormat="1" x14ac:dyDescent="0.25">
      <c r="A571" s="62" t="s">
        <v>73</v>
      </c>
      <c r="B571" s="283" t="str">
        <f>CONCATENATE("Data entry - ",B558)</f>
        <v>Data entry - Assessable business income not included in the profit &amp; loss statement</v>
      </c>
      <c r="C571" s="279"/>
      <c r="D571" s="279"/>
      <c r="E571" s="279"/>
      <c r="F571" s="279"/>
      <c r="G571" s="279"/>
      <c r="H571" s="48"/>
      <c r="J571" s="91" t="s">
        <v>103</v>
      </c>
      <c r="K571" s="43"/>
      <c r="L571" s="43"/>
      <c r="M571" s="76"/>
      <c r="N571" s="76"/>
      <c r="O571" s="76"/>
      <c r="P571" s="76"/>
      <c r="Q571" s="76"/>
      <c r="R571" s="76"/>
    </row>
    <row r="572" spans="1:20" s="3" customFormat="1" x14ac:dyDescent="0.25">
      <c r="A572" s="62" t="s">
        <v>74</v>
      </c>
      <c r="B572" s="47"/>
      <c r="C572" s="47"/>
      <c r="D572" s="47"/>
      <c r="E572" s="47"/>
      <c r="F572" s="47"/>
      <c r="G572" s="47"/>
      <c r="H572" s="48"/>
      <c r="J572" s="91" t="s">
        <v>48</v>
      </c>
      <c r="K572" s="43"/>
      <c r="L572" s="43"/>
    </row>
    <row r="573" spans="1:20" s="3" customFormat="1" x14ac:dyDescent="0.25">
      <c r="A573" s="64" t="s">
        <v>78</v>
      </c>
      <c r="B573" s="47" t="s">
        <v>148</v>
      </c>
      <c r="C573" s="47"/>
      <c r="D573" s="47"/>
      <c r="E573" s="47"/>
      <c r="F573" s="47"/>
      <c r="G573" s="47"/>
      <c r="H573" s="48"/>
      <c r="J573" s="91" t="s">
        <v>48</v>
      </c>
      <c r="K573" s="43"/>
      <c r="L573" s="43"/>
    </row>
    <row r="574" spans="1:20" s="3" customFormat="1" x14ac:dyDescent="0.25">
      <c r="A574" s="64" t="s">
        <v>66</v>
      </c>
      <c r="B574" s="279" t="s">
        <v>145</v>
      </c>
      <c r="C574" s="279"/>
      <c r="D574" s="279"/>
      <c r="E574" s="279"/>
      <c r="F574" s="279"/>
      <c r="G574" s="279"/>
      <c r="H574" s="48"/>
      <c r="J574" s="91" t="s">
        <v>48</v>
      </c>
      <c r="K574" s="43"/>
      <c r="L574" s="43"/>
    </row>
    <row r="575" spans="1:20" s="3" customFormat="1" x14ac:dyDescent="0.25">
      <c r="A575" s="64" t="s">
        <v>84</v>
      </c>
      <c r="B575" s="79">
        <f>$B$1596</f>
        <v>0</v>
      </c>
      <c r="C575" s="47"/>
      <c r="D575" s="47"/>
      <c r="E575" s="47"/>
      <c r="F575" s="47"/>
      <c r="G575" s="47"/>
      <c r="H575" s="48"/>
      <c r="J575" s="91" t="s">
        <v>103</v>
      </c>
      <c r="K575" s="43"/>
      <c r="L575" s="43"/>
    </row>
    <row r="576" spans="1:20" s="3" customFormat="1" ht="15.75" customHeight="1" x14ac:dyDescent="0.25">
      <c r="A576" s="64" t="s">
        <v>105</v>
      </c>
      <c r="B576" s="79">
        <f>$B$1597</f>
        <v>99999999.989999995</v>
      </c>
      <c r="C576" s="47"/>
      <c r="D576" s="47"/>
      <c r="E576" s="47"/>
      <c r="F576" s="47"/>
      <c r="G576" s="47"/>
      <c r="H576" s="48"/>
      <c r="J576" s="91" t="s">
        <v>103</v>
      </c>
      <c r="K576" s="43"/>
      <c r="L576" s="43"/>
    </row>
    <row r="577" spans="1:18" s="3" customFormat="1" ht="15.75" customHeight="1" x14ac:dyDescent="0.25">
      <c r="A577" s="64" t="s">
        <v>106</v>
      </c>
      <c r="B577" s="284" t="s">
        <v>48</v>
      </c>
      <c r="C577" s="284"/>
      <c r="D577" s="284"/>
      <c r="E577" s="284"/>
      <c r="F577" s="284"/>
      <c r="G577" s="284"/>
      <c r="H577" s="48"/>
      <c r="J577" s="91" t="s">
        <v>48</v>
      </c>
      <c r="K577" s="43"/>
      <c r="L577" s="43"/>
    </row>
    <row r="578" spans="1:18" s="3" customFormat="1" ht="15.75" customHeight="1" x14ac:dyDescent="0.25">
      <c r="A578" s="64" t="s">
        <v>107</v>
      </c>
      <c r="B578" s="47" t="s">
        <v>48</v>
      </c>
      <c r="C578" s="47"/>
      <c r="D578" s="47"/>
      <c r="E578" s="47"/>
      <c r="F578" s="47"/>
      <c r="G578" s="47"/>
      <c r="H578" s="48"/>
      <c r="J578" s="91" t="s">
        <v>48</v>
      </c>
      <c r="K578" s="43"/>
      <c r="L578" s="43"/>
    </row>
    <row r="579" spans="1:18" ht="30" x14ac:dyDescent="0.25">
      <c r="A579" s="68" t="s">
        <v>108</v>
      </c>
      <c r="B579" s="47" t="s">
        <v>409</v>
      </c>
      <c r="C579" s="47"/>
      <c r="D579" s="47"/>
      <c r="E579" s="47"/>
      <c r="F579" s="47"/>
      <c r="G579" s="47"/>
      <c r="H579" s="67"/>
      <c r="I579" s="3"/>
      <c r="J579" s="91" t="s">
        <v>103</v>
      </c>
      <c r="K579" s="43"/>
      <c r="L579" s="43"/>
      <c r="M579" s="3"/>
      <c r="N579" s="3"/>
      <c r="O579" s="3"/>
      <c r="P579" s="3"/>
      <c r="Q579" s="3"/>
      <c r="R579" s="3"/>
    </row>
    <row r="580" spans="1:18" s="3" customFormat="1" ht="15.75" customHeight="1" x14ac:dyDescent="0.25">
      <c r="A580" s="62" t="s">
        <v>93</v>
      </c>
      <c r="B580" s="279"/>
      <c r="C580" s="279"/>
      <c r="D580" s="279"/>
      <c r="E580" s="279"/>
      <c r="F580" s="279"/>
      <c r="G580" s="279"/>
      <c r="H580" s="48"/>
      <c r="I580" s="75"/>
      <c r="J580" s="91" t="s">
        <v>48</v>
      </c>
      <c r="L580" s="43"/>
      <c r="M580" s="69"/>
      <c r="N580" s="69"/>
      <c r="O580" s="69"/>
      <c r="P580" s="69"/>
      <c r="Q580" s="69"/>
      <c r="R580" s="69"/>
    </row>
    <row r="581" spans="1:18" s="3" customFormat="1" ht="15.75" customHeight="1" thickBot="1" x14ac:dyDescent="0.25">
      <c r="A581" s="70"/>
      <c r="B581" s="47"/>
      <c r="C581" s="47"/>
      <c r="D581" s="47"/>
      <c r="E581" s="47"/>
      <c r="F581" s="47"/>
      <c r="G581" s="47"/>
      <c r="H581" s="48"/>
      <c r="J581" s="91" t="s">
        <v>48</v>
      </c>
      <c r="K581" s="43"/>
      <c r="L581" s="43"/>
    </row>
    <row r="582" spans="1:18" s="3" customFormat="1" ht="15.75" customHeight="1" thickBot="1" x14ac:dyDescent="0.3">
      <c r="A582" s="108" t="s">
        <v>175</v>
      </c>
      <c r="B582" s="111" t="s">
        <v>273</v>
      </c>
      <c r="C582" s="109"/>
      <c r="D582" s="109"/>
      <c r="E582" s="109"/>
      <c r="F582" s="109"/>
      <c r="G582" s="109"/>
      <c r="H582" s="110"/>
      <c r="J582" s="91" t="s">
        <v>103</v>
      </c>
      <c r="K582" s="43"/>
      <c r="L582" s="43"/>
    </row>
    <row r="583" spans="1:18" s="3" customFormat="1" ht="13.5" customHeight="1" x14ac:dyDescent="0.25">
      <c r="A583" s="62" t="s">
        <v>66</v>
      </c>
      <c r="B583" s="201" t="s">
        <v>406</v>
      </c>
      <c r="C583" s="47"/>
      <c r="D583" s="47"/>
      <c r="E583" s="47"/>
      <c r="F583" s="47"/>
      <c r="G583" s="47"/>
      <c r="H583" s="48"/>
      <c r="J583" s="91" t="s">
        <v>48</v>
      </c>
      <c r="K583" s="43"/>
      <c r="L583" s="43"/>
    </row>
    <row r="584" spans="1:18" s="3" customFormat="1" ht="29.25" x14ac:dyDescent="0.25">
      <c r="A584" s="62"/>
      <c r="B584" s="60" t="str">
        <f>CONCATENATE($N$2&amp;": "&amp;VLOOKUP($B583,$M$3:$T$34,2,0))</f>
        <v>Font: Arial</v>
      </c>
      <c r="C584" s="60" t="str">
        <f>CONCATENATE($O$2&amp;": "&amp;VLOOKUP($B583,$M$3:$T$34,3,0))</f>
        <v>T-face: Normal</v>
      </c>
      <c r="D584" s="60" t="str">
        <f>CONCATENATE($P$2&amp;": "&amp;VLOOKUP($B583,$M$3:$T$34,4,0))</f>
        <v>Font size: 11</v>
      </c>
      <c r="E584" s="60" t="str">
        <f>CONCATENATE($Q$2&amp;": "&amp;VLOOKUP($B583,$M$3:$T$34,5,0))</f>
        <v>Row height: Dependant</v>
      </c>
      <c r="F584" s="60" t="str">
        <f>CONCATENATE($R$2&amp;": "&amp;VLOOKUP($B583,$M$3:$T$34,6,0))</f>
        <v>Text col: Black</v>
      </c>
      <c r="G584" s="60" t="str">
        <f>CONCATENATE($S$2&amp;": "&amp;VLOOKUP($B583,$M$3:$T$34,7,0))</f>
        <v>BG col: White</v>
      </c>
      <c r="H584" s="61" t="str">
        <f>CONCATENATE($T$2&amp;": "&amp;VLOOKUP($B583,$M$3:$T$34,8,0))</f>
        <v>Just: Centre</v>
      </c>
      <c r="J584" s="91" t="s">
        <v>48</v>
      </c>
      <c r="K584" s="43"/>
      <c r="L584" s="43"/>
    </row>
    <row r="585" spans="1:18" s="3" customFormat="1" x14ac:dyDescent="0.25">
      <c r="A585" s="62" t="s">
        <v>73</v>
      </c>
      <c r="B585" s="47" t="s">
        <v>362</v>
      </c>
      <c r="C585" s="47"/>
      <c r="D585" s="47"/>
      <c r="E585" s="47"/>
      <c r="F585" s="47"/>
      <c r="G585" s="47"/>
      <c r="H585" s="48"/>
      <c r="J585" s="91" t="s">
        <v>103</v>
      </c>
      <c r="K585" s="43"/>
      <c r="L585" s="43"/>
    </row>
    <row r="586" spans="1:18" s="3" customFormat="1" x14ac:dyDescent="0.25">
      <c r="A586" s="62" t="s">
        <v>74</v>
      </c>
      <c r="B586" s="94" t="s">
        <v>198</v>
      </c>
      <c r="C586" s="94"/>
      <c r="D586" s="94"/>
      <c r="E586" s="94"/>
      <c r="F586" s="94"/>
      <c r="G586" s="94"/>
      <c r="H586" s="48"/>
      <c r="J586" s="91" t="s">
        <v>103</v>
      </c>
      <c r="K586" s="43"/>
      <c r="L586" s="43"/>
    </row>
    <row r="587" spans="1:18" s="3" customFormat="1" x14ac:dyDescent="0.25">
      <c r="A587" s="64" t="s">
        <v>78</v>
      </c>
      <c r="B587" s="47" t="s">
        <v>266</v>
      </c>
      <c r="C587" s="47"/>
      <c r="D587" s="47"/>
      <c r="E587" s="47"/>
      <c r="F587" s="47"/>
      <c r="G587" s="47"/>
      <c r="H587" s="48"/>
      <c r="J587" s="91" t="s">
        <v>48</v>
      </c>
      <c r="K587" s="43"/>
      <c r="L587" s="43"/>
    </row>
    <row r="588" spans="1:18" s="3" customFormat="1" x14ac:dyDescent="0.25">
      <c r="A588" s="64" t="s">
        <v>66</v>
      </c>
      <c r="B588" s="279" t="s">
        <v>115</v>
      </c>
      <c r="C588" s="279"/>
      <c r="D588" s="279"/>
      <c r="E588" s="279"/>
      <c r="F588" s="279"/>
      <c r="G588" s="279"/>
      <c r="H588" s="48"/>
      <c r="J588" s="91" t="s">
        <v>48</v>
      </c>
      <c r="K588" s="43"/>
      <c r="L588" s="43"/>
    </row>
    <row r="589" spans="1:18" s="3" customFormat="1" x14ac:dyDescent="0.25">
      <c r="A589" s="64" t="s">
        <v>84</v>
      </c>
      <c r="B589" s="79" t="s">
        <v>48</v>
      </c>
      <c r="C589" s="47"/>
      <c r="D589" s="47"/>
      <c r="E589" s="47"/>
      <c r="F589" s="47"/>
      <c r="G589" s="47"/>
      <c r="H589" s="48"/>
      <c r="J589" s="91" t="s">
        <v>48</v>
      </c>
      <c r="K589" s="43"/>
      <c r="L589" s="43"/>
    </row>
    <row r="590" spans="1:18" s="3" customFormat="1" ht="15.75" customHeight="1" x14ac:dyDescent="0.25">
      <c r="A590" s="64" t="s">
        <v>105</v>
      </c>
      <c r="B590" s="79" t="s">
        <v>48</v>
      </c>
      <c r="C590" s="47"/>
      <c r="D590" s="47"/>
      <c r="E590" s="47"/>
      <c r="F590" s="47"/>
      <c r="G590" s="47"/>
      <c r="H590" s="48"/>
      <c r="J590" s="91" t="s">
        <v>48</v>
      </c>
      <c r="K590" s="43"/>
      <c r="L590" s="43"/>
    </row>
    <row r="591" spans="1:18" s="3" customFormat="1" ht="15.75" customHeight="1" x14ac:dyDescent="0.25">
      <c r="A591" s="64" t="s">
        <v>106</v>
      </c>
      <c r="B591" s="284" t="s">
        <v>48</v>
      </c>
      <c r="C591" s="284"/>
      <c r="D591" s="284"/>
      <c r="E591" s="284"/>
      <c r="F591" s="284"/>
      <c r="G591" s="284"/>
      <c r="H591" s="48"/>
      <c r="J591" s="91" t="s">
        <v>48</v>
      </c>
      <c r="K591" s="43"/>
      <c r="L591" s="43"/>
    </row>
    <row r="592" spans="1:18" s="3" customFormat="1" ht="15.75" customHeight="1" x14ac:dyDescent="0.25">
      <c r="A592" s="64" t="s">
        <v>107</v>
      </c>
      <c r="B592" s="47" t="s">
        <v>48</v>
      </c>
      <c r="C592" s="47"/>
      <c r="D592" s="47"/>
      <c r="E592" s="47"/>
      <c r="F592" s="47"/>
      <c r="G592" s="47"/>
      <c r="H592" s="48"/>
      <c r="J592" s="91" t="s">
        <v>48</v>
      </c>
      <c r="K592" s="43"/>
      <c r="L592" s="43"/>
    </row>
    <row r="593" spans="1:20" ht="30" x14ac:dyDescent="0.25">
      <c r="A593" s="68" t="s">
        <v>108</v>
      </c>
      <c r="B593" s="47" t="s">
        <v>267</v>
      </c>
      <c r="C593" s="47"/>
      <c r="D593" s="47"/>
      <c r="E593" s="47"/>
      <c r="F593" s="47"/>
      <c r="G593" s="47"/>
      <c r="H593" s="67"/>
      <c r="I593" s="3"/>
      <c r="J593" s="91" t="s">
        <v>48</v>
      </c>
      <c r="K593" s="43"/>
      <c r="L593" s="43"/>
      <c r="M593" s="3"/>
      <c r="N593" s="3"/>
      <c r="O593" s="3"/>
      <c r="P593" s="3"/>
      <c r="Q593" s="3"/>
      <c r="R593" s="3"/>
    </row>
    <row r="594" spans="1:20" s="3" customFormat="1" ht="15" customHeight="1" x14ac:dyDescent="0.25">
      <c r="A594" s="62" t="s">
        <v>93</v>
      </c>
      <c r="B594" s="279"/>
      <c r="C594" s="279"/>
      <c r="D594" s="279"/>
      <c r="E594" s="279"/>
      <c r="F594" s="279"/>
      <c r="G594" s="279"/>
      <c r="H594" s="48"/>
      <c r="I594" s="75"/>
      <c r="J594" s="91" t="s">
        <v>48</v>
      </c>
      <c r="K594" s="43"/>
      <c r="L594" s="43"/>
      <c r="M594" s="69"/>
      <c r="N594" s="69"/>
      <c r="O594" s="69"/>
      <c r="P594" s="69"/>
      <c r="Q594" s="69"/>
      <c r="R594" s="69"/>
    </row>
    <row r="595" spans="1:20" s="3" customFormat="1" ht="15.75" customHeight="1" thickBot="1" x14ac:dyDescent="0.25">
      <c r="A595" s="70"/>
      <c r="B595" s="47"/>
      <c r="C595" s="47"/>
      <c r="D595" s="47"/>
      <c r="E595" s="47"/>
      <c r="F595" s="47"/>
      <c r="G595" s="47"/>
      <c r="H595" s="48"/>
      <c r="J595" s="91" t="s">
        <v>48</v>
      </c>
      <c r="K595" s="43"/>
      <c r="L595" s="43"/>
    </row>
    <row r="596" spans="1:20" s="3" customFormat="1" ht="15.75" thickBot="1" x14ac:dyDescent="0.3">
      <c r="A596" s="108" t="s">
        <v>426</v>
      </c>
      <c r="B596" s="111" t="s">
        <v>276</v>
      </c>
      <c r="C596" s="109"/>
      <c r="D596" s="109"/>
      <c r="E596" s="109"/>
      <c r="F596" s="109"/>
      <c r="G596" s="109"/>
      <c r="H596" s="110"/>
      <c r="J596" s="91" t="s">
        <v>103</v>
      </c>
      <c r="K596" s="43"/>
      <c r="L596" s="43"/>
    </row>
    <row r="597" spans="1:20" s="3" customFormat="1" ht="13.5" customHeight="1" x14ac:dyDescent="0.25">
      <c r="A597" s="62" t="s">
        <v>66</v>
      </c>
      <c r="B597" s="47" t="s">
        <v>403</v>
      </c>
      <c r="C597" s="47"/>
      <c r="D597" s="47"/>
      <c r="E597" s="47"/>
      <c r="F597" s="47"/>
      <c r="G597" s="47"/>
      <c r="H597" s="48"/>
      <c r="J597" s="91" t="s">
        <v>48</v>
      </c>
      <c r="K597" s="43"/>
      <c r="L597" s="43"/>
    </row>
    <row r="598" spans="1:20" s="76" customFormat="1" ht="29.25" x14ac:dyDescent="0.25">
      <c r="A598" s="59"/>
      <c r="B598" s="60" t="str">
        <f>CONCATENATE($N$2&amp;": "&amp;VLOOKUP($B597,$M$3:$T$34,2,0))</f>
        <v>Font: Arial</v>
      </c>
      <c r="C598" s="60" t="str">
        <f>CONCATENATE($O$2&amp;": "&amp;VLOOKUP($B597,$M$3:$T$34,3,0))</f>
        <v>T-face: Bold</v>
      </c>
      <c r="D598" s="60" t="str">
        <f>CONCATENATE($P$2&amp;": "&amp;VLOOKUP($B597,$M$3:$T$34,4,0))</f>
        <v>Font size: 11</v>
      </c>
      <c r="E598" s="60" t="str">
        <f>CONCATENATE($Q$2&amp;": "&amp;VLOOKUP($B597,$M$3:$T$34,5,0))</f>
        <v>Row height: 22.5</v>
      </c>
      <c r="F598" s="60" t="str">
        <f>CONCATENATE($R$2&amp;": "&amp;VLOOKUP($B597,$M$3:$T$34,6,0))</f>
        <v>Text col: Black</v>
      </c>
      <c r="G598" s="60" t="str">
        <f>CONCATENATE($S$2&amp;": "&amp;VLOOKUP($B597,$M$3:$T$34,7,0))</f>
        <v>BG col: White</v>
      </c>
      <c r="H598" s="61" t="str">
        <f>CONCATENATE($T$2&amp;": "&amp;VLOOKUP($B597,$M$3:$T$34,8,0))</f>
        <v>Just: Right</v>
      </c>
      <c r="I598" s="3"/>
      <c r="J598" s="91" t="s">
        <v>48</v>
      </c>
      <c r="K598" s="43"/>
      <c r="L598" s="43"/>
      <c r="M598" s="3"/>
      <c r="N598" s="3"/>
      <c r="O598" s="3"/>
      <c r="P598" s="3"/>
      <c r="Q598" s="3"/>
      <c r="R598" s="3"/>
      <c r="S598" s="3"/>
      <c r="T598" s="3"/>
    </row>
    <row r="599" spans="1:20" s="3" customFormat="1" x14ac:dyDescent="0.25">
      <c r="A599" s="59" t="s">
        <v>73</v>
      </c>
      <c r="B599" s="283" t="s">
        <v>277</v>
      </c>
      <c r="C599" s="279"/>
      <c r="D599" s="279"/>
      <c r="E599" s="279"/>
      <c r="F599" s="279"/>
      <c r="G599" s="279"/>
      <c r="H599" s="48"/>
      <c r="I599" s="76"/>
      <c r="J599" s="91" t="s">
        <v>103</v>
      </c>
      <c r="K599" s="43"/>
      <c r="L599" s="43"/>
    </row>
    <row r="600" spans="1:20" s="3" customFormat="1" x14ac:dyDescent="0.25">
      <c r="A600" s="62" t="s">
        <v>74</v>
      </c>
      <c r="B600" s="94" t="s">
        <v>211</v>
      </c>
      <c r="C600" s="94"/>
      <c r="D600" s="94"/>
      <c r="E600" s="94"/>
      <c r="F600" s="94"/>
      <c r="G600" s="94"/>
      <c r="H600" s="48"/>
      <c r="J600" s="91" t="s">
        <v>103</v>
      </c>
      <c r="K600" s="43"/>
      <c r="L600" s="43"/>
    </row>
    <row r="601" spans="1:20" s="3" customFormat="1" x14ac:dyDescent="0.25">
      <c r="A601" s="64" t="s">
        <v>78</v>
      </c>
      <c r="B601" s="47" t="s">
        <v>256</v>
      </c>
      <c r="C601" s="47"/>
      <c r="D601" s="47"/>
      <c r="E601" s="47"/>
      <c r="F601" s="47"/>
      <c r="G601" s="47"/>
      <c r="H601" s="48"/>
      <c r="J601" s="91" t="s">
        <v>48</v>
      </c>
      <c r="K601" s="43"/>
      <c r="L601" s="43"/>
    </row>
    <row r="602" spans="1:20" s="3" customFormat="1" x14ac:dyDescent="0.25">
      <c r="A602" s="64" t="s">
        <v>66</v>
      </c>
      <c r="B602" s="279" t="s">
        <v>115</v>
      </c>
      <c r="C602" s="279"/>
      <c r="D602" s="279"/>
      <c r="E602" s="279"/>
      <c r="F602" s="279"/>
      <c r="G602" s="279"/>
      <c r="H602" s="48"/>
      <c r="J602" s="91" t="s">
        <v>48</v>
      </c>
      <c r="K602" s="43"/>
      <c r="L602" s="43"/>
    </row>
    <row r="603" spans="1:20" s="3" customFormat="1" x14ac:dyDescent="0.25">
      <c r="A603" s="64" t="s">
        <v>84</v>
      </c>
      <c r="B603" s="47" t="s">
        <v>48</v>
      </c>
      <c r="C603" s="47"/>
      <c r="D603" s="47"/>
      <c r="E603" s="47"/>
      <c r="F603" s="47"/>
      <c r="G603" s="47"/>
      <c r="H603" s="48"/>
      <c r="J603" s="91" t="s">
        <v>48</v>
      </c>
      <c r="K603" s="43"/>
      <c r="L603" s="43"/>
    </row>
    <row r="604" spans="1:20" s="3" customFormat="1" ht="15.75" customHeight="1" x14ac:dyDescent="0.25">
      <c r="A604" s="64" t="s">
        <v>105</v>
      </c>
      <c r="B604" s="47" t="s">
        <v>48</v>
      </c>
      <c r="C604" s="47"/>
      <c r="D604" s="47"/>
      <c r="E604" s="47"/>
      <c r="F604" s="47"/>
      <c r="G604" s="47"/>
      <c r="H604" s="48"/>
      <c r="J604" s="91" t="s">
        <v>48</v>
      </c>
      <c r="K604" s="43"/>
      <c r="L604" s="43"/>
    </row>
    <row r="605" spans="1:20" s="3" customFormat="1" ht="15.75" customHeight="1" x14ac:dyDescent="0.25">
      <c r="A605" s="64" t="s">
        <v>106</v>
      </c>
      <c r="B605" s="47" t="s">
        <v>48</v>
      </c>
      <c r="C605" s="47"/>
      <c r="D605" s="47"/>
      <c r="E605" s="47"/>
      <c r="F605" s="47"/>
      <c r="G605" s="47"/>
      <c r="H605" s="48"/>
      <c r="J605" s="91" t="s">
        <v>48</v>
      </c>
      <c r="K605" s="43"/>
      <c r="L605" s="43"/>
    </row>
    <row r="606" spans="1:20" s="3" customFormat="1" ht="15.75" customHeight="1" x14ac:dyDescent="0.25">
      <c r="A606" s="64" t="s">
        <v>107</v>
      </c>
      <c r="B606" s="47" t="s">
        <v>48</v>
      </c>
      <c r="C606" s="47"/>
      <c r="D606" s="47"/>
      <c r="E606" s="47"/>
      <c r="F606" s="47"/>
      <c r="G606" s="47"/>
      <c r="H606" s="48"/>
      <c r="J606" s="91" t="s">
        <v>48</v>
      </c>
      <c r="K606" s="43"/>
      <c r="L606" s="43"/>
    </row>
    <row r="607" spans="1:20" ht="30" x14ac:dyDescent="0.25">
      <c r="A607" s="68" t="s">
        <v>108</v>
      </c>
      <c r="B607" s="47" t="str">
        <f>IF(B597=$M$4,"Yes","No")</f>
        <v>No</v>
      </c>
      <c r="C607" s="47"/>
      <c r="D607" s="47"/>
      <c r="E607" s="47"/>
      <c r="F607" s="47"/>
      <c r="G607" s="47"/>
      <c r="H607" s="67"/>
      <c r="I607" s="3"/>
      <c r="J607" s="91" t="s">
        <v>48</v>
      </c>
      <c r="K607" s="43"/>
      <c r="L607" s="43"/>
      <c r="M607" s="3"/>
      <c r="N607" s="3"/>
      <c r="O607" s="3"/>
      <c r="P607" s="3"/>
      <c r="Q607" s="3"/>
      <c r="R607" s="3"/>
    </row>
    <row r="608" spans="1:20" s="3" customFormat="1" ht="15" customHeight="1" x14ac:dyDescent="0.25">
      <c r="A608" s="62" t="s">
        <v>93</v>
      </c>
      <c r="B608" s="279"/>
      <c r="C608" s="279"/>
      <c r="D608" s="279"/>
      <c r="E608" s="279"/>
      <c r="F608" s="279"/>
      <c r="G608" s="279"/>
      <c r="H608" s="48"/>
      <c r="I608" s="75"/>
      <c r="J608" s="91" t="s">
        <v>48</v>
      </c>
      <c r="K608" s="43"/>
      <c r="L608" s="43"/>
      <c r="M608" s="69"/>
      <c r="N608" s="69"/>
      <c r="O608" s="69"/>
      <c r="P608" s="69"/>
      <c r="Q608" s="69"/>
      <c r="R608" s="69"/>
    </row>
    <row r="609" spans="1:20" s="3" customFormat="1" ht="15.75" customHeight="1" thickBot="1" x14ac:dyDescent="0.25">
      <c r="A609" s="70"/>
      <c r="B609" s="47"/>
      <c r="C609" s="47"/>
      <c r="D609" s="47"/>
      <c r="E609" s="47"/>
      <c r="F609" s="47"/>
      <c r="G609" s="47"/>
      <c r="H609" s="48"/>
      <c r="J609" s="91" t="s">
        <v>48</v>
      </c>
      <c r="K609" s="43"/>
      <c r="L609" s="43"/>
    </row>
    <row r="610" spans="1:20" s="3" customFormat="1" ht="15.75" customHeight="1" thickBot="1" x14ac:dyDescent="0.3">
      <c r="A610" s="108" t="s">
        <v>427</v>
      </c>
      <c r="B610" s="111" t="s">
        <v>274</v>
      </c>
      <c r="C610" s="109"/>
      <c r="D610" s="109"/>
      <c r="E610" s="109"/>
      <c r="F610" s="109"/>
      <c r="G610" s="109"/>
      <c r="H610" s="110"/>
      <c r="J610" s="91" t="s">
        <v>103</v>
      </c>
      <c r="K610" s="43"/>
      <c r="L610" s="43"/>
    </row>
    <row r="611" spans="1:20" s="3" customFormat="1" ht="13.5" customHeight="1" x14ac:dyDescent="0.25">
      <c r="A611" s="62" t="s">
        <v>66</v>
      </c>
      <c r="B611" s="47" t="s">
        <v>60</v>
      </c>
      <c r="C611" s="47"/>
      <c r="D611" s="47"/>
      <c r="E611" s="47"/>
      <c r="F611" s="47"/>
      <c r="G611" s="47"/>
      <c r="H611" s="48"/>
      <c r="J611" s="91" t="s">
        <v>48</v>
      </c>
      <c r="K611" s="43"/>
      <c r="L611" s="43"/>
    </row>
    <row r="612" spans="1:20" s="3" customFormat="1" ht="29.25" x14ac:dyDescent="0.25">
      <c r="A612" s="62"/>
      <c r="B612" s="60" t="str">
        <f>CONCATENATE($N$2&amp;": "&amp;VLOOKUP($B611,$M$3:$T$34,2,0))</f>
        <v>Font: Arial</v>
      </c>
      <c r="C612" s="60" t="str">
        <f>CONCATENATE($O$2&amp;": "&amp;VLOOKUP($B611,$M$3:$T$34,3,0))</f>
        <v>T-face: Normal</v>
      </c>
      <c r="D612" s="60" t="str">
        <f>CONCATENATE($P$2&amp;": "&amp;VLOOKUP($B611,$M$3:$T$34,4,0))</f>
        <v>Font size: 11</v>
      </c>
      <c r="E612" s="60" t="str">
        <f>CONCATENATE($Q$2&amp;": "&amp;VLOOKUP($B611,$M$3:$T$34,5,0))</f>
        <v>Row height: 22.5</v>
      </c>
      <c r="F612" s="60" t="str">
        <f>CONCATENATE($R$2&amp;": "&amp;VLOOKUP($B611,$M$3:$T$34,6,0))</f>
        <v>Text col: Black</v>
      </c>
      <c r="G612" s="60" t="str">
        <f>CONCATENATE($S$2&amp;": "&amp;VLOOKUP($B611,$M$3:$T$34,7,0))</f>
        <v>BG col: White</v>
      </c>
      <c r="H612" s="61" t="str">
        <f>CONCATENATE($T$2&amp;": "&amp;VLOOKUP($B611,$M$3:$T$34,8,0))</f>
        <v>Just: Right</v>
      </c>
      <c r="J612" s="91" t="s">
        <v>48</v>
      </c>
      <c r="K612" s="43"/>
      <c r="L612" s="43"/>
      <c r="S612" s="76"/>
      <c r="T612" s="76"/>
    </row>
    <row r="613" spans="1:20" s="3" customFormat="1" x14ac:dyDescent="0.25">
      <c r="A613" s="62" t="s">
        <v>73</v>
      </c>
      <c r="B613" s="47" t="s">
        <v>275</v>
      </c>
      <c r="C613" s="47"/>
      <c r="D613" s="47"/>
      <c r="E613" s="47"/>
      <c r="F613" s="47"/>
      <c r="G613" s="47"/>
      <c r="H613" s="48"/>
      <c r="J613" s="91" t="s">
        <v>103</v>
      </c>
      <c r="K613" s="43"/>
      <c r="L613" s="43"/>
      <c r="M613" s="76"/>
      <c r="N613" s="76"/>
      <c r="O613" s="76"/>
      <c r="P613" s="76"/>
      <c r="Q613" s="76"/>
      <c r="R613" s="76"/>
    </row>
    <row r="614" spans="1:20" s="3" customFormat="1" x14ac:dyDescent="0.25">
      <c r="A614" s="62" t="s">
        <v>74</v>
      </c>
      <c r="B614" s="112">
        <f>'I&amp;E Reconciliation Adjust - WS2'!C28+'I&amp;E Reconciliation Adjust - WS2'!C29</f>
        <v>0</v>
      </c>
      <c r="C614" s="204" t="str">
        <f ca="1">_xlfn.FORMULATEXT(B614)</f>
        <v>='I&amp;E Reconciliation Adjust - WS2'!C28+'I&amp;E Reconciliation Adjust - WS2'!C29</v>
      </c>
      <c r="D614" s="94"/>
      <c r="E614" s="94"/>
      <c r="F614" s="94"/>
      <c r="G614" s="94"/>
      <c r="H614" s="48"/>
      <c r="J614" s="91" t="s">
        <v>103</v>
      </c>
      <c r="K614" s="43"/>
      <c r="L614" s="43"/>
    </row>
    <row r="615" spans="1:20" s="3" customFormat="1" x14ac:dyDescent="0.25">
      <c r="A615" s="64" t="s">
        <v>78</v>
      </c>
      <c r="B615" s="47" t="s">
        <v>148</v>
      </c>
      <c r="C615" s="47"/>
      <c r="D615" s="47"/>
      <c r="E615" s="47"/>
      <c r="F615" s="47"/>
      <c r="G615" s="47"/>
      <c r="H615" s="48"/>
      <c r="J615" s="91" t="s">
        <v>48</v>
      </c>
      <c r="K615" s="43"/>
      <c r="L615" s="43"/>
    </row>
    <row r="616" spans="1:20" s="3" customFormat="1" x14ac:dyDescent="0.25">
      <c r="A616" s="64" t="s">
        <v>66</v>
      </c>
      <c r="B616" s="279" t="s">
        <v>145</v>
      </c>
      <c r="C616" s="279"/>
      <c r="D616" s="279"/>
      <c r="E616" s="279"/>
      <c r="F616" s="279"/>
      <c r="G616" s="279"/>
      <c r="H616" s="48"/>
      <c r="J616" s="91" t="s">
        <v>48</v>
      </c>
      <c r="K616" s="43"/>
      <c r="L616" s="43"/>
    </row>
    <row r="617" spans="1:20" s="3" customFormat="1" x14ac:dyDescent="0.25">
      <c r="A617" s="64" t="s">
        <v>84</v>
      </c>
      <c r="B617" s="79" t="s">
        <v>48</v>
      </c>
      <c r="C617" s="47"/>
      <c r="D617" s="47"/>
      <c r="E617" s="47"/>
      <c r="F617" s="47"/>
      <c r="G617" s="47"/>
      <c r="H617" s="48"/>
      <c r="J617" s="91" t="s">
        <v>48</v>
      </c>
      <c r="K617" s="43"/>
      <c r="L617" s="43"/>
    </row>
    <row r="618" spans="1:20" s="3" customFormat="1" ht="15.75" customHeight="1" x14ac:dyDescent="0.25">
      <c r="A618" s="64" t="s">
        <v>105</v>
      </c>
      <c r="B618" s="79" t="s">
        <v>48</v>
      </c>
      <c r="C618" s="47"/>
      <c r="D618" s="47"/>
      <c r="E618" s="47"/>
      <c r="F618" s="47"/>
      <c r="G618" s="47"/>
      <c r="H618" s="48"/>
      <c r="J618" s="91" t="s">
        <v>48</v>
      </c>
      <c r="K618" s="43"/>
      <c r="L618" s="43"/>
    </row>
    <row r="619" spans="1:20" s="3" customFormat="1" ht="15.75" customHeight="1" x14ac:dyDescent="0.25">
      <c r="A619" s="64" t="s">
        <v>106</v>
      </c>
      <c r="B619" s="284" t="s">
        <v>48</v>
      </c>
      <c r="C619" s="284"/>
      <c r="D619" s="284"/>
      <c r="E619" s="284"/>
      <c r="F619" s="284"/>
      <c r="G619" s="284"/>
      <c r="H619" s="48"/>
      <c r="J619" s="91" t="s">
        <v>48</v>
      </c>
      <c r="K619" s="43"/>
      <c r="L619" s="43"/>
    </row>
    <row r="620" spans="1:20" s="3" customFormat="1" ht="15.75" customHeight="1" x14ac:dyDescent="0.25">
      <c r="A620" s="64" t="s">
        <v>107</v>
      </c>
      <c r="B620" s="47" t="s">
        <v>48</v>
      </c>
      <c r="C620" s="47"/>
      <c r="D620" s="47"/>
      <c r="E620" s="47"/>
      <c r="F620" s="47"/>
      <c r="G620" s="47"/>
      <c r="H620" s="48"/>
      <c r="J620" s="91" t="s">
        <v>48</v>
      </c>
      <c r="K620" s="43"/>
      <c r="L620" s="43"/>
    </row>
    <row r="621" spans="1:20" ht="30" x14ac:dyDescent="0.25">
      <c r="A621" s="68" t="s">
        <v>108</v>
      </c>
      <c r="B621" s="47" t="str">
        <f>IF(B611=$M$4,"Yes","No")</f>
        <v>No</v>
      </c>
      <c r="C621" s="47"/>
      <c r="D621" s="47"/>
      <c r="E621" s="47"/>
      <c r="F621" s="47"/>
      <c r="G621" s="47"/>
      <c r="H621" s="67"/>
      <c r="I621" s="3"/>
      <c r="J621" s="91" t="s">
        <v>48</v>
      </c>
      <c r="K621" s="43"/>
      <c r="L621" s="43"/>
      <c r="M621" s="3"/>
      <c r="N621" s="3"/>
      <c r="O621" s="3"/>
      <c r="P621" s="3"/>
      <c r="Q621" s="3"/>
      <c r="R621" s="3"/>
    </row>
    <row r="622" spans="1:20" s="3" customFormat="1" ht="15.75" customHeight="1" x14ac:dyDescent="0.25">
      <c r="A622" s="62" t="s">
        <v>93</v>
      </c>
      <c r="B622" s="279"/>
      <c r="C622" s="279"/>
      <c r="D622" s="279"/>
      <c r="E622" s="279"/>
      <c r="F622" s="279"/>
      <c r="G622" s="279"/>
      <c r="H622" s="48"/>
      <c r="I622" s="75"/>
      <c r="J622" s="91" t="s">
        <v>48</v>
      </c>
      <c r="L622" s="43"/>
      <c r="M622" s="69"/>
      <c r="N622" s="69"/>
      <c r="O622" s="69"/>
      <c r="P622" s="69"/>
      <c r="Q622" s="69"/>
      <c r="R622" s="69"/>
    </row>
    <row r="623" spans="1:20" s="3" customFormat="1" ht="15.75" customHeight="1" thickBot="1" x14ac:dyDescent="0.25">
      <c r="A623" s="70"/>
      <c r="B623" s="47"/>
      <c r="C623" s="47"/>
      <c r="D623" s="47"/>
      <c r="E623" s="47"/>
      <c r="F623" s="47"/>
      <c r="G623" s="47"/>
      <c r="H623" s="48"/>
      <c r="J623" s="91" t="s">
        <v>48</v>
      </c>
      <c r="K623" s="43"/>
      <c r="L623" s="43"/>
    </row>
    <row r="624" spans="1:20" s="3" customFormat="1" ht="15.75" customHeight="1" thickBot="1" x14ac:dyDescent="0.3">
      <c r="A624" s="108" t="s">
        <v>174</v>
      </c>
      <c r="B624" s="111" t="s">
        <v>278</v>
      </c>
      <c r="C624" s="109"/>
      <c r="D624" s="109"/>
      <c r="E624" s="109"/>
      <c r="F624" s="109"/>
      <c r="G624" s="109"/>
      <c r="H624" s="110"/>
      <c r="J624" s="91" t="s">
        <v>103</v>
      </c>
      <c r="K624" s="43"/>
      <c r="L624" s="43"/>
    </row>
    <row r="625" spans="1:18" s="3" customFormat="1" ht="13.5" customHeight="1" x14ac:dyDescent="0.25">
      <c r="A625" s="62" t="s">
        <v>66</v>
      </c>
      <c r="B625" s="47" t="s">
        <v>85</v>
      </c>
      <c r="C625" s="47"/>
      <c r="D625" s="47"/>
      <c r="E625" s="47"/>
      <c r="F625" s="47"/>
      <c r="G625" s="47"/>
      <c r="H625" s="48"/>
      <c r="J625" s="91" t="s">
        <v>48</v>
      </c>
      <c r="K625" s="43"/>
      <c r="L625" s="43"/>
    </row>
    <row r="626" spans="1:18" s="3" customFormat="1" ht="29.25" x14ac:dyDescent="0.25">
      <c r="A626" s="62"/>
      <c r="B626" s="60" t="str">
        <f>CONCATENATE($N$2&amp;": "&amp;VLOOKUP($B625,$M$3:$T$34,2,0))</f>
        <v>Font: Arial</v>
      </c>
      <c r="C626" s="60" t="str">
        <f>CONCATENATE($O$2&amp;": "&amp;VLOOKUP($B625,$M$3:$T$34,3,0))</f>
        <v>T-face: Bold</v>
      </c>
      <c r="D626" s="60" t="str">
        <f>CONCATENATE($P$2&amp;": "&amp;VLOOKUP($B625,$M$3:$T$34,4,0))</f>
        <v>Font size: 11</v>
      </c>
      <c r="E626" s="60" t="str">
        <f>CONCATENATE($Q$2&amp;": "&amp;VLOOKUP($B625,$M$3:$T$34,5,0))</f>
        <v>Row height: 24.75</v>
      </c>
      <c r="F626" s="60" t="str">
        <f>CONCATENATE($R$2&amp;": "&amp;VLOOKUP($B625,$M$3:$T$34,6,0))</f>
        <v>Text col: Black</v>
      </c>
      <c r="G626" s="60" t="str">
        <f>CONCATENATE($S$2&amp;": "&amp;VLOOKUP($B625,$M$3:$T$34,7,0))</f>
        <v>BG col: White</v>
      </c>
      <c r="H626" s="61" t="str">
        <f>CONCATENATE($T$2&amp;": "&amp;VLOOKUP($B625,$M$3:$T$34,8,0))</f>
        <v>Just: Left</v>
      </c>
      <c r="J626" s="91" t="s">
        <v>48</v>
      </c>
      <c r="K626" s="43"/>
      <c r="L626" s="43"/>
    </row>
    <row r="627" spans="1:18" s="3" customFormat="1" x14ac:dyDescent="0.25">
      <c r="A627" s="62" t="s">
        <v>73</v>
      </c>
      <c r="B627" s="47" t="s">
        <v>265</v>
      </c>
      <c r="C627" s="47"/>
      <c r="D627" s="47"/>
      <c r="E627" s="47"/>
      <c r="F627" s="47"/>
      <c r="G627" s="47"/>
      <c r="H627" s="48"/>
      <c r="J627" s="91" t="s">
        <v>103</v>
      </c>
      <c r="K627" s="43"/>
      <c r="L627" s="43"/>
    </row>
    <row r="628" spans="1:18" s="3" customFormat="1" x14ac:dyDescent="0.25">
      <c r="A628" s="62" t="s">
        <v>74</v>
      </c>
      <c r="B628" s="94" t="s">
        <v>189</v>
      </c>
      <c r="C628" s="94"/>
      <c r="D628" s="94"/>
      <c r="E628" s="94"/>
      <c r="F628" s="94"/>
      <c r="G628" s="94"/>
      <c r="H628" s="48"/>
      <c r="J628" s="91" t="s">
        <v>103</v>
      </c>
      <c r="K628" s="43"/>
      <c r="L628" s="43"/>
    </row>
    <row r="629" spans="1:18" s="3" customFormat="1" x14ac:dyDescent="0.25">
      <c r="A629" s="64" t="s">
        <v>78</v>
      </c>
      <c r="B629" s="47" t="s">
        <v>256</v>
      </c>
      <c r="C629" s="47"/>
      <c r="D629" s="47"/>
      <c r="E629" s="47"/>
      <c r="F629" s="47"/>
      <c r="G629" s="47"/>
      <c r="H629" s="48"/>
      <c r="J629" s="91" t="s">
        <v>48</v>
      </c>
      <c r="K629" s="43"/>
      <c r="L629" s="43"/>
    </row>
    <row r="630" spans="1:18" s="3" customFormat="1" x14ac:dyDescent="0.25">
      <c r="A630" s="64" t="s">
        <v>66</v>
      </c>
      <c r="B630" s="279" t="s">
        <v>115</v>
      </c>
      <c r="C630" s="279"/>
      <c r="D630" s="279"/>
      <c r="E630" s="279"/>
      <c r="F630" s="279"/>
      <c r="G630" s="279"/>
      <c r="H630" s="48"/>
      <c r="J630" s="91" t="s">
        <v>48</v>
      </c>
      <c r="K630" s="43"/>
      <c r="L630" s="43"/>
    </row>
    <row r="631" spans="1:18" s="3" customFormat="1" x14ac:dyDescent="0.25">
      <c r="A631" s="64" t="s">
        <v>84</v>
      </c>
      <c r="B631" s="79" t="s">
        <v>48</v>
      </c>
      <c r="C631" s="47"/>
      <c r="D631" s="47"/>
      <c r="E631" s="47"/>
      <c r="F631" s="47"/>
      <c r="G631" s="47"/>
      <c r="H631" s="48"/>
      <c r="J631" s="91" t="s">
        <v>48</v>
      </c>
      <c r="K631" s="43"/>
      <c r="L631" s="43"/>
    </row>
    <row r="632" spans="1:18" s="3" customFormat="1" ht="15.75" customHeight="1" x14ac:dyDescent="0.25">
      <c r="A632" s="64" t="s">
        <v>105</v>
      </c>
      <c r="B632" s="79" t="s">
        <v>48</v>
      </c>
      <c r="C632" s="47"/>
      <c r="D632" s="47"/>
      <c r="E632" s="47"/>
      <c r="F632" s="47"/>
      <c r="G632" s="47"/>
      <c r="H632" s="48"/>
      <c r="J632" s="91" t="s">
        <v>48</v>
      </c>
      <c r="K632" s="43"/>
      <c r="L632" s="43"/>
    </row>
    <row r="633" spans="1:18" s="3" customFormat="1" ht="15.75" customHeight="1" x14ac:dyDescent="0.25">
      <c r="A633" s="64" t="s">
        <v>106</v>
      </c>
      <c r="B633" s="284" t="s">
        <v>48</v>
      </c>
      <c r="C633" s="284"/>
      <c r="D633" s="284"/>
      <c r="E633" s="284"/>
      <c r="F633" s="284"/>
      <c r="G633" s="284"/>
      <c r="H633" s="48"/>
      <c r="J633" s="91" t="s">
        <v>48</v>
      </c>
      <c r="K633" s="43"/>
      <c r="L633" s="43"/>
    </row>
    <row r="634" spans="1:18" s="3" customFormat="1" ht="15.75" customHeight="1" x14ac:dyDescent="0.25">
      <c r="A634" s="64" t="s">
        <v>107</v>
      </c>
      <c r="B634" s="47" t="s">
        <v>48</v>
      </c>
      <c r="C634" s="47"/>
      <c r="D634" s="47"/>
      <c r="E634" s="47"/>
      <c r="F634" s="47"/>
      <c r="G634" s="47"/>
      <c r="H634" s="48"/>
      <c r="J634" s="91" t="s">
        <v>48</v>
      </c>
      <c r="K634" s="43"/>
      <c r="L634" s="43"/>
    </row>
    <row r="635" spans="1:18" ht="30" x14ac:dyDescent="0.25">
      <c r="A635" s="68" t="s">
        <v>108</v>
      </c>
      <c r="B635" s="47" t="s">
        <v>267</v>
      </c>
      <c r="C635" s="47"/>
      <c r="D635" s="47"/>
      <c r="E635" s="47"/>
      <c r="F635" s="47"/>
      <c r="G635" s="47"/>
      <c r="H635" s="67"/>
      <c r="I635" s="3"/>
      <c r="J635" s="91" t="s">
        <v>48</v>
      </c>
      <c r="K635" s="43"/>
      <c r="L635" s="43"/>
      <c r="M635" s="3"/>
      <c r="N635" s="3"/>
      <c r="O635" s="3"/>
      <c r="P635" s="3"/>
      <c r="Q635" s="3"/>
      <c r="R635" s="3"/>
    </row>
    <row r="636" spans="1:18" s="3" customFormat="1" ht="18" customHeight="1" x14ac:dyDescent="0.25">
      <c r="A636" s="62" t="s">
        <v>93</v>
      </c>
      <c r="B636" s="279"/>
      <c r="C636" s="279"/>
      <c r="D636" s="279"/>
      <c r="E636" s="279"/>
      <c r="F636" s="279"/>
      <c r="G636" s="279"/>
      <c r="H636" s="48"/>
      <c r="I636" s="75"/>
      <c r="J636" s="91" t="s">
        <v>48</v>
      </c>
      <c r="K636" s="91"/>
      <c r="L636" s="43"/>
      <c r="M636" s="69"/>
      <c r="N636" s="69"/>
      <c r="O636" s="69"/>
      <c r="P636" s="69"/>
      <c r="Q636" s="69"/>
      <c r="R636" s="69"/>
    </row>
    <row r="637" spans="1:18" s="3" customFormat="1" ht="15.75" customHeight="1" thickBot="1" x14ac:dyDescent="0.25">
      <c r="A637" s="70"/>
      <c r="B637" s="47"/>
      <c r="C637" s="47"/>
      <c r="D637" s="47"/>
      <c r="E637" s="47"/>
      <c r="F637" s="47"/>
      <c r="G637" s="47"/>
      <c r="H637" s="48"/>
      <c r="J637" s="91" t="s">
        <v>48</v>
      </c>
      <c r="K637" s="43"/>
      <c r="L637" s="43"/>
    </row>
    <row r="638" spans="1:18" s="3" customFormat="1" ht="30" customHeight="1" thickBot="1" x14ac:dyDescent="0.3">
      <c r="A638" s="108" t="s">
        <v>279</v>
      </c>
      <c r="B638" s="285" t="str">
        <f>CONCATENATE("Enter information - Row identifier - ",B656)</f>
        <v>Enter information - Row identifier - Net exempt income
(Gross exempt income less expenses relating to that exempt income)</v>
      </c>
      <c r="C638" s="286"/>
      <c r="D638" s="286"/>
      <c r="E638" s="286"/>
      <c r="F638" s="286"/>
      <c r="G638" s="286"/>
      <c r="H638" s="287"/>
      <c r="J638" s="91" t="s">
        <v>103</v>
      </c>
      <c r="K638" s="43"/>
      <c r="L638" s="43"/>
    </row>
    <row r="639" spans="1:18" s="3" customFormat="1" ht="13.5" customHeight="1" x14ac:dyDescent="0.25">
      <c r="A639" s="62" t="s">
        <v>66</v>
      </c>
      <c r="B639" s="47" t="s">
        <v>406</v>
      </c>
      <c r="C639" s="47"/>
      <c r="D639" s="47"/>
      <c r="E639" s="47"/>
      <c r="F639" s="47"/>
      <c r="G639" s="47"/>
      <c r="H639" s="48"/>
      <c r="J639" s="91" t="s">
        <v>48</v>
      </c>
      <c r="K639" s="43"/>
      <c r="L639" s="43"/>
    </row>
    <row r="640" spans="1:18" s="3" customFormat="1" ht="29.25" x14ac:dyDescent="0.25">
      <c r="A640" s="62"/>
      <c r="B640" s="60" t="str">
        <f>CONCATENATE($N$2&amp;": "&amp;VLOOKUP($B639,$M$3:$T$34,2,0))</f>
        <v>Font: Arial</v>
      </c>
      <c r="C640" s="60" t="str">
        <f>CONCATENATE($O$2&amp;": "&amp;VLOOKUP($B639,$M$3:$T$34,3,0))</f>
        <v>T-face: Normal</v>
      </c>
      <c r="D640" s="60" t="str">
        <f>CONCATENATE($P$2&amp;": "&amp;VLOOKUP($B639,$M$3:$T$34,4,0))</f>
        <v>Font size: 11</v>
      </c>
      <c r="E640" s="60" t="str">
        <f>CONCATENATE($Q$2&amp;": "&amp;VLOOKUP($B639,$M$3:$T$34,5,0))</f>
        <v>Row height: Dependant</v>
      </c>
      <c r="F640" s="60" t="str">
        <f>CONCATENATE($R$2&amp;": "&amp;VLOOKUP($B639,$M$3:$T$34,6,0))</f>
        <v>Text col: Black</v>
      </c>
      <c r="G640" s="60" t="str">
        <f>CONCATENATE($S$2&amp;": "&amp;VLOOKUP($B639,$M$3:$T$34,7,0))</f>
        <v>BG col: White</v>
      </c>
      <c r="H640" s="61" t="str">
        <f>CONCATENATE($T$2&amp;": "&amp;VLOOKUP($B639,$M$3:$T$34,8,0))</f>
        <v>Just: Centre</v>
      </c>
      <c r="J640" s="91" t="s">
        <v>48</v>
      </c>
      <c r="K640" s="43"/>
      <c r="L640" s="43"/>
    </row>
    <row r="641" spans="1:20" s="3" customFormat="1" x14ac:dyDescent="0.25">
      <c r="A641" s="62" t="s">
        <v>73</v>
      </c>
      <c r="B641" s="288" t="str">
        <f>CONCATENATE("Row identifier - ",B656)</f>
        <v>Row identifier - Net exempt income
(Gross exempt income less expenses relating to that exempt income)</v>
      </c>
      <c r="C641" s="289"/>
      <c r="D641" s="289"/>
      <c r="E641" s="289"/>
      <c r="F641" s="289"/>
      <c r="G641" s="289"/>
      <c r="H641" s="48"/>
      <c r="J641" s="91" t="s">
        <v>103</v>
      </c>
      <c r="K641" s="43"/>
      <c r="L641" s="43"/>
    </row>
    <row r="642" spans="1:20" s="3" customFormat="1" x14ac:dyDescent="0.25">
      <c r="A642" s="62" t="s">
        <v>74</v>
      </c>
      <c r="B642" s="94" t="s">
        <v>199</v>
      </c>
      <c r="C642" s="94"/>
      <c r="D642" s="94"/>
      <c r="E642" s="94"/>
      <c r="F642" s="94"/>
      <c r="G642" s="94"/>
      <c r="H642" s="48"/>
      <c r="J642" s="91" t="s">
        <v>103</v>
      </c>
      <c r="K642" s="43"/>
      <c r="L642" s="43"/>
    </row>
    <row r="643" spans="1:20" s="3" customFormat="1" x14ac:dyDescent="0.25">
      <c r="A643" s="64" t="s">
        <v>78</v>
      </c>
      <c r="B643" s="47" t="s">
        <v>266</v>
      </c>
      <c r="C643" s="47"/>
      <c r="D643" s="47"/>
      <c r="E643" s="47"/>
      <c r="F643" s="47"/>
      <c r="G643" s="47"/>
      <c r="H643" s="48"/>
      <c r="J643" s="91" t="s">
        <v>48</v>
      </c>
      <c r="K643" s="43"/>
      <c r="L643" s="43"/>
    </row>
    <row r="644" spans="1:20" s="3" customFormat="1" x14ac:dyDescent="0.25">
      <c r="A644" s="64" t="s">
        <v>66</v>
      </c>
      <c r="B644" s="279" t="s">
        <v>115</v>
      </c>
      <c r="C644" s="279"/>
      <c r="D644" s="279"/>
      <c r="E644" s="279"/>
      <c r="F644" s="279"/>
      <c r="G644" s="279"/>
      <c r="H644" s="48"/>
      <c r="J644" s="91" t="s">
        <v>48</v>
      </c>
      <c r="K644" s="43"/>
      <c r="L644" s="43"/>
    </row>
    <row r="645" spans="1:20" s="3" customFormat="1" x14ac:dyDescent="0.25">
      <c r="A645" s="64" t="s">
        <v>84</v>
      </c>
      <c r="B645" s="79" t="s">
        <v>48</v>
      </c>
      <c r="C645" s="47"/>
      <c r="D645" s="47"/>
      <c r="E645" s="47"/>
      <c r="F645" s="47"/>
      <c r="G645" s="47"/>
      <c r="H645" s="48"/>
      <c r="J645" s="91" t="s">
        <v>48</v>
      </c>
      <c r="K645" s="43"/>
      <c r="L645" s="43"/>
    </row>
    <row r="646" spans="1:20" s="3" customFormat="1" ht="15.75" customHeight="1" x14ac:dyDescent="0.25">
      <c r="A646" s="64" t="s">
        <v>105</v>
      </c>
      <c r="B646" s="79" t="s">
        <v>48</v>
      </c>
      <c r="C646" s="47"/>
      <c r="D646" s="47"/>
      <c r="E646" s="47"/>
      <c r="F646" s="47"/>
      <c r="G646" s="47"/>
      <c r="H646" s="48"/>
      <c r="J646" s="91" t="s">
        <v>48</v>
      </c>
      <c r="K646" s="43"/>
      <c r="L646" s="43"/>
    </row>
    <row r="647" spans="1:20" s="3" customFormat="1" ht="15.75" customHeight="1" x14ac:dyDescent="0.25">
      <c r="A647" s="64" t="s">
        <v>106</v>
      </c>
      <c r="B647" s="284" t="s">
        <v>48</v>
      </c>
      <c r="C647" s="284"/>
      <c r="D647" s="284"/>
      <c r="E647" s="284"/>
      <c r="F647" s="284"/>
      <c r="G647" s="284"/>
      <c r="H647" s="48"/>
      <c r="J647" s="91" t="s">
        <v>48</v>
      </c>
      <c r="K647" s="43"/>
      <c r="L647" s="43"/>
    </row>
    <row r="648" spans="1:20" s="3" customFormat="1" ht="15.75" customHeight="1" x14ac:dyDescent="0.25">
      <c r="A648" s="64" t="s">
        <v>107</v>
      </c>
      <c r="B648" s="47" t="s">
        <v>48</v>
      </c>
      <c r="C648" s="47"/>
      <c r="D648" s="47"/>
      <c r="E648" s="47"/>
      <c r="F648" s="47"/>
      <c r="G648" s="47"/>
      <c r="H648" s="48"/>
      <c r="J648" s="91" t="s">
        <v>48</v>
      </c>
      <c r="K648" s="43"/>
      <c r="L648" s="43"/>
    </row>
    <row r="649" spans="1:20" ht="30" x14ac:dyDescent="0.25">
      <c r="A649" s="68" t="s">
        <v>108</v>
      </c>
      <c r="B649" s="47" t="s">
        <v>267</v>
      </c>
      <c r="C649" s="47"/>
      <c r="D649" s="47"/>
      <c r="E649" s="47"/>
      <c r="F649" s="47"/>
      <c r="G649" s="47"/>
      <c r="H649" s="67"/>
      <c r="I649" s="3"/>
      <c r="J649" s="91" t="s">
        <v>48</v>
      </c>
      <c r="K649" s="43"/>
      <c r="L649" s="43"/>
      <c r="M649" s="3"/>
      <c r="N649" s="3"/>
      <c r="O649" s="3"/>
      <c r="P649" s="3"/>
      <c r="Q649" s="3"/>
      <c r="R649" s="3"/>
    </row>
    <row r="650" spans="1:20" s="3" customFormat="1" ht="15" customHeight="1" x14ac:dyDescent="0.25">
      <c r="A650" s="62" t="s">
        <v>93</v>
      </c>
      <c r="B650" s="279"/>
      <c r="C650" s="279"/>
      <c r="D650" s="279"/>
      <c r="E650" s="279"/>
      <c r="F650" s="279"/>
      <c r="G650" s="279"/>
      <c r="H650" s="48"/>
      <c r="I650" s="75"/>
      <c r="J650" s="91" t="s">
        <v>103</v>
      </c>
      <c r="K650" s="43"/>
      <c r="L650" s="43"/>
      <c r="M650" s="69"/>
      <c r="N650" s="69"/>
      <c r="O650" s="69"/>
      <c r="P650" s="69"/>
      <c r="Q650" s="69"/>
      <c r="R650" s="69"/>
    </row>
    <row r="651" spans="1:20" s="3" customFormat="1" ht="15.75" customHeight="1" thickBot="1" x14ac:dyDescent="0.25">
      <c r="A651" s="70"/>
      <c r="B651" s="47"/>
      <c r="C651" s="47"/>
      <c r="D651" s="47"/>
      <c r="E651" s="47"/>
      <c r="F651" s="47"/>
      <c r="G651" s="47"/>
      <c r="H651" s="48"/>
      <c r="J651" s="91" t="s">
        <v>48</v>
      </c>
      <c r="K651" s="43"/>
      <c r="L651" s="43"/>
    </row>
    <row r="652" spans="1:20" s="3" customFormat="1" ht="15.75" thickBot="1" x14ac:dyDescent="0.3">
      <c r="A652" s="108" t="s">
        <v>280</v>
      </c>
      <c r="B652" s="111" t="str">
        <f>CONCATENATE("Enter information - Prompt - ",B656)</f>
        <v>Enter information - Prompt - Net exempt income
(Gross exempt income less expenses relating to that exempt income)</v>
      </c>
      <c r="C652" s="109"/>
      <c r="D652" s="109"/>
      <c r="E652" s="109"/>
      <c r="F652" s="109"/>
      <c r="G652" s="109"/>
      <c r="H652" s="110"/>
      <c r="J652" s="91" t="s">
        <v>103</v>
      </c>
      <c r="K652" s="43"/>
      <c r="L652" s="43"/>
    </row>
    <row r="653" spans="1:20" s="3" customFormat="1" ht="13.5" customHeight="1" x14ac:dyDescent="0.25">
      <c r="A653" s="62" t="s">
        <v>66</v>
      </c>
      <c r="B653" s="47" t="s">
        <v>399</v>
      </c>
      <c r="C653" s="47"/>
      <c r="D653" s="47"/>
      <c r="E653" s="47"/>
      <c r="F653" s="47"/>
      <c r="G653" s="47"/>
      <c r="H653" s="48"/>
      <c r="J653" s="91" t="s">
        <v>48</v>
      </c>
      <c r="K653" s="43"/>
      <c r="L653" s="43"/>
    </row>
    <row r="654" spans="1:20" s="76" customFormat="1" ht="29.25" x14ac:dyDescent="0.25">
      <c r="A654" s="59"/>
      <c r="B654" s="60" t="str">
        <f>CONCATENATE($N$2&amp;": "&amp;VLOOKUP($B653,$M$3:$T$34,2,0))</f>
        <v>Font: Arial</v>
      </c>
      <c r="C654" s="60" t="str">
        <f>CONCATENATE($O$2&amp;": "&amp;VLOOKUP($B653,$M$3:$T$34,3,0))</f>
        <v>T-face: Normal</v>
      </c>
      <c r="D654" s="60" t="str">
        <f>CONCATENATE($P$2&amp;": "&amp;VLOOKUP($B653,$M$3:$T$34,4,0))</f>
        <v>Font size: 11</v>
      </c>
      <c r="E654" s="60" t="str">
        <f>CONCATENATE($Q$2&amp;": "&amp;VLOOKUP($B653,$M$3:$T$34,5,0))</f>
        <v>Row height: 31.5</v>
      </c>
      <c r="F654" s="60" t="str">
        <f>CONCATENATE($R$2&amp;": "&amp;VLOOKUP($B653,$M$3:$T$34,6,0))</f>
        <v>Text col: Black</v>
      </c>
      <c r="G654" s="60" t="str">
        <f>CONCATENATE($S$2&amp;": "&amp;VLOOKUP($B653,$M$3:$T$34,7,0))</f>
        <v>BG col: White</v>
      </c>
      <c r="H654" s="61" t="str">
        <f>CONCATENATE($T$2&amp;": "&amp;VLOOKUP($B653,$M$3:$T$34,8,0))</f>
        <v>Just: Left</v>
      </c>
      <c r="I654" s="3"/>
      <c r="J654" s="91" t="s">
        <v>48</v>
      </c>
      <c r="K654" s="43"/>
      <c r="L654" s="43"/>
      <c r="M654" s="3"/>
      <c r="N654" s="3"/>
      <c r="O654" s="3"/>
      <c r="P654" s="3"/>
      <c r="Q654" s="3"/>
      <c r="R654" s="3"/>
      <c r="S654" s="3"/>
      <c r="T654" s="3"/>
    </row>
    <row r="655" spans="1:20" s="3" customFormat="1" ht="15" customHeight="1" x14ac:dyDescent="0.25">
      <c r="A655" s="59" t="s">
        <v>73</v>
      </c>
      <c r="B655" s="283" t="str">
        <f>CONCATENATE("Prompt for data entry - ",B656)</f>
        <v>Prompt for data entry - Net exempt income
(Gross exempt income less expenses relating to that exempt income)</v>
      </c>
      <c r="C655" s="279"/>
      <c r="D655" s="279"/>
      <c r="E655" s="279"/>
      <c r="F655" s="279"/>
      <c r="G655" s="279"/>
      <c r="H655" s="48"/>
      <c r="I655" s="76"/>
      <c r="J655" s="91" t="s">
        <v>103</v>
      </c>
      <c r="K655" s="43"/>
      <c r="L655" s="43"/>
    </row>
    <row r="656" spans="1:20" s="3" customFormat="1" ht="26.25" customHeight="1" x14ac:dyDescent="0.25">
      <c r="A656" s="62" t="s">
        <v>74</v>
      </c>
      <c r="B656" s="296" t="s">
        <v>363</v>
      </c>
      <c r="C656" s="297"/>
      <c r="D656" s="297"/>
      <c r="E656" s="297"/>
      <c r="F656" s="297"/>
      <c r="G656" s="297"/>
      <c r="H656" s="48"/>
      <c r="J656" s="91" t="s">
        <v>103</v>
      </c>
      <c r="K656" s="43"/>
      <c r="L656" s="43"/>
    </row>
    <row r="657" spans="1:20" s="3" customFormat="1" x14ac:dyDescent="0.25">
      <c r="A657" s="64" t="s">
        <v>78</v>
      </c>
      <c r="B657" s="47" t="s">
        <v>256</v>
      </c>
      <c r="C657" s="47"/>
      <c r="D657" s="47"/>
      <c r="E657" s="47"/>
      <c r="F657" s="47"/>
      <c r="G657" s="47"/>
      <c r="H657" s="48"/>
      <c r="J657" s="91" t="s">
        <v>48</v>
      </c>
      <c r="K657" s="43"/>
      <c r="L657" s="43"/>
    </row>
    <row r="658" spans="1:20" s="3" customFormat="1" x14ac:dyDescent="0.25">
      <c r="A658" s="64" t="s">
        <v>66</v>
      </c>
      <c r="B658" s="279" t="s">
        <v>115</v>
      </c>
      <c r="C658" s="279"/>
      <c r="D658" s="279"/>
      <c r="E658" s="279"/>
      <c r="F658" s="279"/>
      <c r="G658" s="279"/>
      <c r="H658" s="48"/>
      <c r="J658" s="91" t="s">
        <v>48</v>
      </c>
      <c r="K658" s="43"/>
      <c r="L658" s="43"/>
    </row>
    <row r="659" spans="1:20" s="3" customFormat="1" x14ac:dyDescent="0.25">
      <c r="A659" s="64" t="s">
        <v>84</v>
      </c>
      <c r="B659" s="47" t="s">
        <v>48</v>
      </c>
      <c r="C659" s="47"/>
      <c r="D659" s="47"/>
      <c r="E659" s="47"/>
      <c r="F659" s="47"/>
      <c r="G659" s="47"/>
      <c r="H659" s="48"/>
      <c r="J659" s="91" t="s">
        <v>48</v>
      </c>
      <c r="K659" s="43"/>
      <c r="L659" s="43"/>
    </row>
    <row r="660" spans="1:20" s="3" customFormat="1" ht="15.75" customHeight="1" x14ac:dyDescent="0.25">
      <c r="A660" s="64" t="s">
        <v>105</v>
      </c>
      <c r="B660" s="47" t="s">
        <v>48</v>
      </c>
      <c r="C660" s="47"/>
      <c r="D660" s="47"/>
      <c r="E660" s="47"/>
      <c r="F660" s="47"/>
      <c r="G660" s="47"/>
      <c r="H660" s="48"/>
      <c r="J660" s="91" t="s">
        <v>48</v>
      </c>
      <c r="K660" s="43"/>
      <c r="L660" s="43"/>
    </row>
    <row r="661" spans="1:20" s="3" customFormat="1" ht="15.75" customHeight="1" x14ac:dyDescent="0.25">
      <c r="A661" s="64" t="s">
        <v>106</v>
      </c>
      <c r="B661" s="47" t="s">
        <v>48</v>
      </c>
      <c r="C661" s="47"/>
      <c r="D661" s="47"/>
      <c r="E661" s="47"/>
      <c r="F661" s="47"/>
      <c r="G661" s="47"/>
      <c r="H661" s="48"/>
      <c r="J661" s="91" t="s">
        <v>48</v>
      </c>
      <c r="K661" s="43"/>
      <c r="L661" s="43"/>
    </row>
    <row r="662" spans="1:20" s="3" customFormat="1" ht="15.75" customHeight="1" x14ac:dyDescent="0.25">
      <c r="A662" s="64" t="s">
        <v>107</v>
      </c>
      <c r="B662" s="47" t="s">
        <v>48</v>
      </c>
      <c r="C662" s="47"/>
      <c r="D662" s="47"/>
      <c r="E662" s="47"/>
      <c r="F662" s="47"/>
      <c r="G662" s="47"/>
      <c r="H662" s="48"/>
      <c r="J662" s="91" t="s">
        <v>48</v>
      </c>
      <c r="K662" s="43"/>
      <c r="L662" s="43"/>
    </row>
    <row r="663" spans="1:20" ht="30" x14ac:dyDescent="0.25">
      <c r="A663" s="68" t="s">
        <v>108</v>
      </c>
      <c r="B663" s="47" t="str">
        <f>IF(B653=$M$4,"Yes","No")</f>
        <v>No</v>
      </c>
      <c r="C663" s="47"/>
      <c r="D663" s="47"/>
      <c r="E663" s="47"/>
      <c r="F663" s="47"/>
      <c r="G663" s="47"/>
      <c r="H663" s="67"/>
      <c r="I663" s="3"/>
      <c r="J663" s="91" t="s">
        <v>48</v>
      </c>
      <c r="K663" s="43"/>
      <c r="L663" s="43"/>
      <c r="M663" s="3"/>
      <c r="N663" s="3"/>
      <c r="O663" s="3"/>
      <c r="P663" s="3"/>
      <c r="Q663" s="3"/>
      <c r="R663" s="3"/>
    </row>
    <row r="664" spans="1:20" s="3" customFormat="1" ht="15" customHeight="1" x14ac:dyDescent="0.25">
      <c r="A664" s="62" t="s">
        <v>93</v>
      </c>
      <c r="B664" s="279"/>
      <c r="C664" s="279"/>
      <c r="D664" s="279"/>
      <c r="E664" s="279"/>
      <c r="F664" s="279"/>
      <c r="G664" s="279"/>
      <c r="H664" s="48"/>
      <c r="I664" s="75"/>
      <c r="J664" s="91" t="s">
        <v>48</v>
      </c>
      <c r="K664" s="43"/>
      <c r="L664" s="43"/>
      <c r="M664" s="69"/>
      <c r="N664" s="69"/>
      <c r="O664" s="69"/>
      <c r="P664" s="69"/>
      <c r="Q664" s="69"/>
      <c r="R664" s="69"/>
    </row>
    <row r="665" spans="1:20" s="3" customFormat="1" ht="15.75" customHeight="1" thickBot="1" x14ac:dyDescent="0.25">
      <c r="A665" s="70"/>
      <c r="B665" s="47"/>
      <c r="C665" s="47"/>
      <c r="D665" s="47"/>
      <c r="E665" s="47"/>
      <c r="F665" s="47"/>
      <c r="G665" s="47"/>
      <c r="H665" s="48"/>
      <c r="J665" s="91" t="s">
        <v>48</v>
      </c>
      <c r="K665" s="43"/>
      <c r="L665" s="43"/>
    </row>
    <row r="666" spans="1:20" s="3" customFormat="1" ht="15.75" customHeight="1" thickBot="1" x14ac:dyDescent="0.3">
      <c r="A666" s="108" t="s">
        <v>281</v>
      </c>
      <c r="B666" s="280" t="str">
        <f>CONCATENATE("Enter information - Data entry - ",B656)</f>
        <v>Enter information - Data entry - Net exempt income
(Gross exempt income less expenses relating to that exempt income)</v>
      </c>
      <c r="C666" s="281"/>
      <c r="D666" s="281"/>
      <c r="E666" s="281"/>
      <c r="F666" s="281"/>
      <c r="G666" s="281"/>
      <c r="H666" s="282"/>
      <c r="J666" s="91" t="s">
        <v>103</v>
      </c>
      <c r="K666" s="43"/>
      <c r="L666" s="43"/>
    </row>
    <row r="667" spans="1:20" s="3" customFormat="1" ht="13.5" customHeight="1" x14ac:dyDescent="0.25">
      <c r="A667" s="62" t="s">
        <v>66</v>
      </c>
      <c r="B667" s="47" t="s">
        <v>408</v>
      </c>
      <c r="C667" s="47"/>
      <c r="D667" s="47"/>
      <c r="E667" s="47"/>
      <c r="F667" s="47"/>
      <c r="G667" s="47"/>
      <c r="H667" s="48"/>
      <c r="J667" s="91" t="s">
        <v>48</v>
      </c>
      <c r="K667" s="43"/>
      <c r="L667" s="43"/>
    </row>
    <row r="668" spans="1:20" s="3" customFormat="1" ht="29.25" x14ac:dyDescent="0.25">
      <c r="A668" s="62"/>
      <c r="B668" s="60" t="str">
        <f>CONCATENATE($N$2&amp;": "&amp;VLOOKUP($B667,$M$3:$T$34,2,0))</f>
        <v>Font: Arial</v>
      </c>
      <c r="C668" s="60" t="str">
        <f>CONCATENATE($O$2&amp;": "&amp;VLOOKUP($B667,$M$3:$T$34,3,0))</f>
        <v>T-face: Normal</v>
      </c>
      <c r="D668" s="60" t="str">
        <f>CONCATENATE($P$2&amp;": "&amp;VLOOKUP($B667,$M$3:$T$34,4,0))</f>
        <v>Font size: 11</v>
      </c>
      <c r="E668" s="60" t="str">
        <f>CONCATENATE($Q$2&amp;": "&amp;VLOOKUP($B667,$M$3:$T$34,5,0))</f>
        <v>Row height: Dependant</v>
      </c>
      <c r="F668" s="60" t="str">
        <f>CONCATENATE($R$2&amp;": "&amp;VLOOKUP($B667,$M$3:$T$34,6,0))</f>
        <v>Text col: Black</v>
      </c>
      <c r="G668" s="60" t="str">
        <f>CONCATENATE($S$2&amp;": "&amp;VLOOKUP($B667,$M$3:$T$34,7,0))</f>
        <v>BG col: Sky blue</v>
      </c>
      <c r="H668" s="61" t="str">
        <f>CONCATENATE($T$2&amp;": "&amp;VLOOKUP($B667,$M$3:$T$34,8,0))</f>
        <v>Just: Right</v>
      </c>
      <c r="J668" s="91" t="s">
        <v>48</v>
      </c>
      <c r="K668" s="43"/>
      <c r="L668" s="43"/>
      <c r="S668" s="76"/>
      <c r="T668" s="76"/>
    </row>
    <row r="669" spans="1:20" s="3" customFormat="1" x14ac:dyDescent="0.25">
      <c r="A669" s="62" t="s">
        <v>73</v>
      </c>
      <c r="B669" s="283" t="str">
        <f>CONCATENATE("Data entry - ",B656)</f>
        <v>Data entry - Net exempt income
(Gross exempt income less expenses relating to that exempt income)</v>
      </c>
      <c r="C669" s="279"/>
      <c r="D669" s="279"/>
      <c r="E669" s="279"/>
      <c r="F669" s="279"/>
      <c r="G669" s="279"/>
      <c r="H669" s="48"/>
      <c r="J669" s="91" t="s">
        <v>103</v>
      </c>
      <c r="K669" s="43"/>
      <c r="L669" s="43"/>
      <c r="M669" s="76"/>
      <c r="N669" s="76"/>
      <c r="O669" s="76"/>
      <c r="P669" s="76"/>
      <c r="Q669" s="76"/>
      <c r="R669" s="76"/>
    </row>
    <row r="670" spans="1:20" s="3" customFormat="1" x14ac:dyDescent="0.25">
      <c r="A670" s="62" t="s">
        <v>74</v>
      </c>
      <c r="B670" s="47"/>
      <c r="C670" s="47"/>
      <c r="D670" s="47"/>
      <c r="E670" s="47"/>
      <c r="F670" s="47"/>
      <c r="G670" s="47"/>
      <c r="H670" s="48"/>
      <c r="J670" s="91" t="s">
        <v>48</v>
      </c>
      <c r="K670" s="43"/>
      <c r="L670" s="43"/>
    </row>
    <row r="671" spans="1:20" s="3" customFormat="1" x14ac:dyDescent="0.25">
      <c r="A671" s="64" t="s">
        <v>78</v>
      </c>
      <c r="B671" s="47" t="s">
        <v>148</v>
      </c>
      <c r="C671" s="47"/>
      <c r="D671" s="47"/>
      <c r="E671" s="47"/>
      <c r="F671" s="47"/>
      <c r="G671" s="47"/>
      <c r="H671" s="48"/>
      <c r="J671" s="91" t="s">
        <v>48</v>
      </c>
      <c r="K671" s="43"/>
      <c r="L671" s="43"/>
    </row>
    <row r="672" spans="1:20" s="3" customFormat="1" x14ac:dyDescent="0.25">
      <c r="A672" s="64" t="s">
        <v>66</v>
      </c>
      <c r="B672" s="279" t="s">
        <v>145</v>
      </c>
      <c r="C672" s="279"/>
      <c r="D672" s="279"/>
      <c r="E672" s="279"/>
      <c r="F672" s="279"/>
      <c r="G672" s="279"/>
      <c r="H672" s="48"/>
      <c r="J672" s="91" t="s">
        <v>48</v>
      </c>
      <c r="K672" s="43"/>
      <c r="L672" s="43"/>
    </row>
    <row r="673" spans="1:18" s="3" customFormat="1" x14ac:dyDescent="0.25">
      <c r="A673" s="64" t="s">
        <v>84</v>
      </c>
      <c r="B673" s="79">
        <f>$B$1596</f>
        <v>0</v>
      </c>
      <c r="C673" s="47"/>
      <c r="D673" s="47"/>
      <c r="E673" s="47"/>
      <c r="F673" s="47"/>
      <c r="G673" s="47"/>
      <c r="H673" s="48"/>
      <c r="J673" s="91" t="s">
        <v>103</v>
      </c>
      <c r="K673" s="43"/>
      <c r="L673" s="43"/>
    </row>
    <row r="674" spans="1:18" s="3" customFormat="1" ht="15.75" customHeight="1" x14ac:dyDescent="0.25">
      <c r="A674" s="64" t="s">
        <v>105</v>
      </c>
      <c r="B674" s="79">
        <f>$B$1597</f>
        <v>99999999.989999995</v>
      </c>
      <c r="C674" s="47"/>
      <c r="D674" s="47"/>
      <c r="E674" s="47"/>
      <c r="F674" s="47"/>
      <c r="G674" s="47"/>
      <c r="H674" s="48"/>
      <c r="J674" s="91" t="s">
        <v>103</v>
      </c>
      <c r="K674" s="43"/>
      <c r="L674" s="43"/>
    </row>
    <row r="675" spans="1:18" s="3" customFormat="1" ht="15.75" customHeight="1" x14ac:dyDescent="0.25">
      <c r="A675" s="64" t="s">
        <v>106</v>
      </c>
      <c r="B675" s="284" t="s">
        <v>48</v>
      </c>
      <c r="C675" s="284"/>
      <c r="D675" s="284"/>
      <c r="E675" s="284"/>
      <c r="F675" s="284"/>
      <c r="G675" s="284"/>
      <c r="H675" s="48"/>
      <c r="J675" s="91" t="s">
        <v>48</v>
      </c>
      <c r="K675" s="43"/>
      <c r="L675" s="43"/>
    </row>
    <row r="676" spans="1:18" s="3" customFormat="1" ht="15.75" customHeight="1" x14ac:dyDescent="0.25">
      <c r="A676" s="64" t="s">
        <v>107</v>
      </c>
      <c r="B676" s="47" t="s">
        <v>48</v>
      </c>
      <c r="C676" s="47"/>
      <c r="D676" s="47"/>
      <c r="E676" s="47"/>
      <c r="F676" s="47"/>
      <c r="G676" s="47"/>
      <c r="H676" s="48"/>
      <c r="J676" s="91" t="s">
        <v>48</v>
      </c>
      <c r="K676" s="43"/>
      <c r="L676" s="43"/>
    </row>
    <row r="677" spans="1:18" ht="30" x14ac:dyDescent="0.25">
      <c r="A677" s="68" t="s">
        <v>108</v>
      </c>
      <c r="B677" s="47" t="s">
        <v>409</v>
      </c>
      <c r="C677" s="47"/>
      <c r="D677" s="47"/>
      <c r="E677" s="47"/>
      <c r="F677" s="47"/>
      <c r="G677" s="47"/>
      <c r="H677" s="67"/>
      <c r="I677" s="3"/>
      <c r="J677" s="91" t="s">
        <v>103</v>
      </c>
      <c r="K677" s="43"/>
      <c r="L677" s="43"/>
      <c r="M677" s="3"/>
      <c r="N677" s="3"/>
      <c r="O677" s="3"/>
      <c r="P677" s="3"/>
      <c r="Q677" s="3"/>
      <c r="R677" s="3"/>
    </row>
    <row r="678" spans="1:18" s="3" customFormat="1" ht="15.75" customHeight="1" x14ac:dyDescent="0.25">
      <c r="A678" s="62" t="s">
        <v>93</v>
      </c>
      <c r="B678" s="279"/>
      <c r="C678" s="279"/>
      <c r="D678" s="279"/>
      <c r="E678" s="279"/>
      <c r="F678" s="279"/>
      <c r="G678" s="279"/>
      <c r="H678" s="48"/>
      <c r="I678" s="75"/>
      <c r="J678" s="91" t="s">
        <v>103</v>
      </c>
      <c r="L678" s="43"/>
      <c r="M678" s="69"/>
      <c r="N678" s="69"/>
      <c r="O678" s="69"/>
      <c r="P678" s="69"/>
      <c r="Q678" s="69"/>
      <c r="R678" s="69"/>
    </row>
    <row r="679" spans="1:18" s="3" customFormat="1" ht="15.75" customHeight="1" thickBot="1" x14ac:dyDescent="0.25">
      <c r="A679" s="70"/>
      <c r="B679" s="47"/>
      <c r="C679" s="47"/>
      <c r="D679" s="47"/>
      <c r="E679" s="47"/>
      <c r="F679" s="47"/>
      <c r="G679" s="47"/>
      <c r="H679" s="48"/>
      <c r="J679" s="91" t="s">
        <v>48</v>
      </c>
      <c r="K679" s="43"/>
      <c r="L679" s="43"/>
    </row>
    <row r="680" spans="1:18" s="3" customFormat="1" ht="15" customHeight="1" thickBot="1" x14ac:dyDescent="0.3">
      <c r="A680" s="108" t="s">
        <v>282</v>
      </c>
      <c r="B680" s="285" t="str">
        <f>CONCATENATE("Enter information - Row identifier - ",B698)</f>
        <v>Enter information - Row identifier - Profit on sale of depreciating assets included in accounts</v>
      </c>
      <c r="C680" s="286"/>
      <c r="D680" s="286"/>
      <c r="E680" s="286"/>
      <c r="F680" s="286"/>
      <c r="G680" s="286"/>
      <c r="H680" s="287"/>
      <c r="J680" s="91" t="s">
        <v>103</v>
      </c>
      <c r="K680" s="43"/>
      <c r="L680" s="43"/>
    </row>
    <row r="681" spans="1:18" s="3" customFormat="1" ht="13.5" customHeight="1" x14ac:dyDescent="0.25">
      <c r="A681" s="62" t="s">
        <v>66</v>
      </c>
      <c r="B681" s="201" t="s">
        <v>405</v>
      </c>
      <c r="C681" s="47"/>
      <c r="D681" s="47"/>
      <c r="E681" s="47"/>
      <c r="F681" s="47"/>
      <c r="G681" s="47"/>
      <c r="H681" s="48"/>
      <c r="J681" s="91" t="s">
        <v>48</v>
      </c>
      <c r="K681" s="43"/>
      <c r="L681" s="43"/>
    </row>
    <row r="682" spans="1:18" s="3" customFormat="1" ht="29.25" x14ac:dyDescent="0.25">
      <c r="A682" s="62"/>
      <c r="B682" s="60" t="str">
        <f>CONCATENATE($N$2&amp;": "&amp;VLOOKUP($B681,$M$3:$T$34,2,0))</f>
        <v>Font: Arial</v>
      </c>
      <c r="C682" s="60" t="str">
        <f>CONCATENATE($O$2&amp;": "&amp;VLOOKUP($B681,$M$3:$T$34,3,0))</f>
        <v>T-face: Normal</v>
      </c>
      <c r="D682" s="60" t="str">
        <f>CONCATENATE($P$2&amp;": "&amp;VLOOKUP($B681,$M$3:$T$34,4,0))</f>
        <v>Font size: 11</v>
      </c>
      <c r="E682" s="60" t="str">
        <f>CONCATENATE($Q$2&amp;": "&amp;VLOOKUP($B681,$M$3:$T$34,5,0))</f>
        <v>Row height: 22.5</v>
      </c>
      <c r="F682" s="60" t="str">
        <f>CONCATENATE($R$2&amp;": "&amp;VLOOKUP($B681,$M$3:$T$34,6,0))</f>
        <v>Text col: Black</v>
      </c>
      <c r="G682" s="60" t="str">
        <f>CONCATENATE($S$2&amp;": "&amp;VLOOKUP($B681,$M$3:$T$34,7,0))</f>
        <v>BG col: White</v>
      </c>
      <c r="H682" s="61" t="str">
        <f>CONCATENATE($T$2&amp;": "&amp;VLOOKUP($B681,$M$3:$T$34,8,0))</f>
        <v>Just: Centre</v>
      </c>
      <c r="J682" s="91" t="s">
        <v>48</v>
      </c>
      <c r="K682" s="43"/>
      <c r="L682" s="43"/>
    </row>
    <row r="683" spans="1:18" s="3" customFormat="1" x14ac:dyDescent="0.25">
      <c r="A683" s="62" t="s">
        <v>73</v>
      </c>
      <c r="B683" s="288" t="str">
        <f>CONCATENATE("Row identifier - ",B698)</f>
        <v>Row identifier - Profit on sale of depreciating assets included in accounts</v>
      </c>
      <c r="C683" s="289"/>
      <c r="D683" s="289"/>
      <c r="E683" s="289"/>
      <c r="F683" s="289"/>
      <c r="G683" s="289"/>
      <c r="H683" s="48"/>
      <c r="J683" s="91" t="s">
        <v>103</v>
      </c>
      <c r="K683" s="43"/>
      <c r="L683" s="43"/>
    </row>
    <row r="684" spans="1:18" s="3" customFormat="1" x14ac:dyDescent="0.25">
      <c r="A684" s="62" t="s">
        <v>74</v>
      </c>
      <c r="B684" s="94" t="s">
        <v>200</v>
      </c>
      <c r="C684" s="94"/>
      <c r="D684" s="94"/>
      <c r="E684" s="94"/>
      <c r="F684" s="94"/>
      <c r="G684" s="94"/>
      <c r="H684" s="48"/>
      <c r="J684" s="91" t="s">
        <v>103</v>
      </c>
      <c r="K684" s="43"/>
      <c r="L684" s="43"/>
    </row>
    <row r="685" spans="1:18" s="3" customFormat="1" x14ac:dyDescent="0.25">
      <c r="A685" s="64" t="s">
        <v>78</v>
      </c>
      <c r="B685" s="47" t="s">
        <v>266</v>
      </c>
      <c r="C685" s="47"/>
      <c r="D685" s="47"/>
      <c r="E685" s="47"/>
      <c r="F685" s="47"/>
      <c r="G685" s="47"/>
      <c r="H685" s="48"/>
      <c r="J685" s="91" t="s">
        <v>48</v>
      </c>
      <c r="K685" s="43"/>
      <c r="L685" s="43"/>
    </row>
    <row r="686" spans="1:18" s="3" customFormat="1" x14ac:dyDescent="0.25">
      <c r="A686" s="64" t="s">
        <v>66</v>
      </c>
      <c r="B686" s="279" t="s">
        <v>115</v>
      </c>
      <c r="C686" s="279"/>
      <c r="D686" s="279"/>
      <c r="E686" s="279"/>
      <c r="F686" s="279"/>
      <c r="G686" s="279"/>
      <c r="H686" s="48"/>
      <c r="J686" s="91" t="s">
        <v>48</v>
      </c>
      <c r="K686" s="43"/>
      <c r="L686" s="43"/>
    </row>
    <row r="687" spans="1:18" s="3" customFormat="1" x14ac:dyDescent="0.25">
      <c r="A687" s="64" t="s">
        <v>84</v>
      </c>
      <c r="B687" s="79" t="s">
        <v>48</v>
      </c>
      <c r="C687" s="47"/>
      <c r="D687" s="47"/>
      <c r="E687" s="47"/>
      <c r="F687" s="47"/>
      <c r="G687" s="47"/>
      <c r="H687" s="48"/>
      <c r="J687" s="91" t="s">
        <v>48</v>
      </c>
      <c r="K687" s="43"/>
      <c r="L687" s="43"/>
    </row>
    <row r="688" spans="1:18" s="3" customFormat="1" ht="15.75" customHeight="1" x14ac:dyDescent="0.25">
      <c r="A688" s="64" t="s">
        <v>105</v>
      </c>
      <c r="B688" s="79" t="s">
        <v>48</v>
      </c>
      <c r="C688" s="47"/>
      <c r="D688" s="47"/>
      <c r="E688" s="47"/>
      <c r="F688" s="47"/>
      <c r="G688" s="47"/>
      <c r="H688" s="48"/>
      <c r="J688" s="91" t="s">
        <v>48</v>
      </c>
      <c r="K688" s="43"/>
      <c r="L688" s="43"/>
    </row>
    <row r="689" spans="1:20" s="3" customFormat="1" ht="15.75" customHeight="1" x14ac:dyDescent="0.25">
      <c r="A689" s="64" t="s">
        <v>106</v>
      </c>
      <c r="B689" s="284" t="s">
        <v>48</v>
      </c>
      <c r="C689" s="284"/>
      <c r="D689" s="284"/>
      <c r="E689" s="284"/>
      <c r="F689" s="284"/>
      <c r="G689" s="284"/>
      <c r="H689" s="48"/>
      <c r="J689" s="91" t="s">
        <v>48</v>
      </c>
      <c r="K689" s="43"/>
      <c r="L689" s="43"/>
    </row>
    <row r="690" spans="1:20" s="3" customFormat="1" ht="15.75" customHeight="1" x14ac:dyDescent="0.25">
      <c r="A690" s="64" t="s">
        <v>107</v>
      </c>
      <c r="B690" s="47" t="s">
        <v>48</v>
      </c>
      <c r="C690" s="47"/>
      <c r="D690" s="47"/>
      <c r="E690" s="47"/>
      <c r="F690" s="47"/>
      <c r="G690" s="47"/>
      <c r="H690" s="48"/>
      <c r="J690" s="91" t="s">
        <v>48</v>
      </c>
      <c r="K690" s="43"/>
      <c r="L690" s="43"/>
    </row>
    <row r="691" spans="1:20" ht="30" x14ac:dyDescent="0.25">
      <c r="A691" s="68" t="s">
        <v>108</v>
      </c>
      <c r="B691" s="47" t="s">
        <v>267</v>
      </c>
      <c r="C691" s="47"/>
      <c r="D691" s="47"/>
      <c r="E691" s="47"/>
      <c r="F691" s="47"/>
      <c r="G691" s="47"/>
      <c r="H691" s="67"/>
      <c r="I691" s="3"/>
      <c r="J691" s="91" t="s">
        <v>48</v>
      </c>
      <c r="K691" s="43"/>
      <c r="L691" s="43"/>
      <c r="M691" s="3"/>
      <c r="N691" s="3"/>
      <c r="O691" s="3"/>
      <c r="P691" s="3"/>
      <c r="Q691" s="3"/>
      <c r="R691" s="3"/>
    </row>
    <row r="692" spans="1:20" s="3" customFormat="1" ht="15" customHeight="1" x14ac:dyDescent="0.25">
      <c r="A692" s="62" t="s">
        <v>93</v>
      </c>
      <c r="B692" s="279"/>
      <c r="C692" s="279"/>
      <c r="D692" s="279"/>
      <c r="E692" s="279"/>
      <c r="F692" s="279"/>
      <c r="G692" s="279"/>
      <c r="H692" s="48"/>
      <c r="I692" s="75"/>
      <c r="J692" s="91" t="s">
        <v>48</v>
      </c>
      <c r="K692" s="43"/>
      <c r="L692" s="43"/>
      <c r="M692" s="69"/>
      <c r="N692" s="69"/>
      <c r="O692" s="69"/>
      <c r="P692" s="69"/>
      <c r="Q692" s="69"/>
      <c r="R692" s="69"/>
    </row>
    <row r="693" spans="1:20" s="3" customFormat="1" ht="15.75" customHeight="1" thickBot="1" x14ac:dyDescent="0.25">
      <c r="A693" s="70"/>
      <c r="B693" s="47"/>
      <c r="C693" s="47"/>
      <c r="D693" s="47"/>
      <c r="E693" s="47"/>
      <c r="F693" s="47"/>
      <c r="G693" s="47"/>
      <c r="H693" s="48"/>
      <c r="J693" s="91" t="s">
        <v>48</v>
      </c>
      <c r="K693" s="43"/>
      <c r="L693" s="43"/>
    </row>
    <row r="694" spans="1:20" s="3" customFormat="1" ht="15.75" thickBot="1" x14ac:dyDescent="0.3">
      <c r="A694" s="108" t="s">
        <v>283</v>
      </c>
      <c r="B694" s="111" t="str">
        <f>CONCATENATE("Enter information - Prompt - ",B698)</f>
        <v>Enter information - Prompt - Profit on sale of depreciating assets included in accounts</v>
      </c>
      <c r="C694" s="109"/>
      <c r="D694" s="109"/>
      <c r="E694" s="109"/>
      <c r="F694" s="109"/>
      <c r="G694" s="109"/>
      <c r="H694" s="110"/>
      <c r="J694" s="91" t="s">
        <v>103</v>
      </c>
      <c r="K694" s="43"/>
      <c r="L694" s="43"/>
    </row>
    <row r="695" spans="1:20" s="3" customFormat="1" ht="13.5" customHeight="1" x14ac:dyDescent="0.25">
      <c r="A695" s="62" t="s">
        <v>66</v>
      </c>
      <c r="B695" s="47" t="s">
        <v>149</v>
      </c>
      <c r="C695" s="47"/>
      <c r="D695" s="47"/>
      <c r="E695" s="47"/>
      <c r="F695" s="47"/>
      <c r="G695" s="47"/>
      <c r="H695" s="48"/>
      <c r="J695" s="91" t="s">
        <v>48</v>
      </c>
      <c r="K695" s="43"/>
      <c r="L695" s="43"/>
    </row>
    <row r="696" spans="1:20" s="76" customFormat="1" ht="29.25" x14ac:dyDescent="0.25">
      <c r="A696" s="59"/>
      <c r="B696" s="60" t="str">
        <f>CONCATENATE($N$2&amp;": "&amp;VLOOKUP($B695,$M$3:$T$34,2,0))</f>
        <v>Font: Arial</v>
      </c>
      <c r="C696" s="60" t="str">
        <f>CONCATENATE($O$2&amp;": "&amp;VLOOKUP($B695,$M$3:$T$34,3,0))</f>
        <v>T-face: Normal</v>
      </c>
      <c r="D696" s="60" t="str">
        <f>CONCATENATE($P$2&amp;": "&amp;VLOOKUP($B695,$M$3:$T$34,4,0))</f>
        <v>Font size: 11</v>
      </c>
      <c r="E696" s="60" t="str">
        <f>CONCATENATE($Q$2&amp;": "&amp;VLOOKUP($B695,$M$3:$T$34,5,0))</f>
        <v>Row height: 22.5</v>
      </c>
      <c r="F696" s="60" t="str">
        <f>CONCATENATE($R$2&amp;": "&amp;VLOOKUP($B695,$M$3:$T$34,6,0))</f>
        <v>Text col: Black</v>
      </c>
      <c r="G696" s="60" t="str">
        <f>CONCATENATE($S$2&amp;": "&amp;VLOOKUP($B695,$M$3:$T$34,7,0))</f>
        <v>BG col: White</v>
      </c>
      <c r="H696" s="61" t="str">
        <f>CONCATENATE($T$2&amp;": "&amp;VLOOKUP($B695,$M$3:$T$34,8,0))</f>
        <v>Just: Left</v>
      </c>
      <c r="I696" s="3"/>
      <c r="J696" s="91" t="s">
        <v>48</v>
      </c>
      <c r="K696" s="43"/>
      <c r="L696" s="43"/>
      <c r="M696" s="3"/>
      <c r="N696" s="3"/>
      <c r="O696" s="3"/>
      <c r="P696" s="3"/>
      <c r="Q696" s="3"/>
      <c r="R696" s="3"/>
      <c r="S696" s="3"/>
      <c r="T696" s="3"/>
    </row>
    <row r="697" spans="1:20" s="3" customFormat="1" ht="15" customHeight="1" x14ac:dyDescent="0.25">
      <c r="A697" s="59" t="s">
        <v>73</v>
      </c>
      <c r="B697" s="283" t="str">
        <f>CONCATENATE("Prompt for data entry - ",B698)</f>
        <v>Prompt for data entry - Profit on sale of depreciating assets included in accounts</v>
      </c>
      <c r="C697" s="279"/>
      <c r="D697" s="279"/>
      <c r="E697" s="279"/>
      <c r="F697" s="279"/>
      <c r="G697" s="279"/>
      <c r="H697" s="48"/>
      <c r="I697" s="76"/>
      <c r="J697" s="91" t="s">
        <v>103</v>
      </c>
      <c r="K697" s="43"/>
      <c r="L697" s="43"/>
    </row>
    <row r="698" spans="1:20" s="3" customFormat="1" x14ac:dyDescent="0.25">
      <c r="A698" s="62" t="s">
        <v>74</v>
      </c>
      <c r="B698" s="94" t="s">
        <v>185</v>
      </c>
      <c r="C698" s="94"/>
      <c r="D698" s="94"/>
      <c r="E698" s="94"/>
      <c r="F698" s="94"/>
      <c r="G698" s="94"/>
      <c r="H698" s="48"/>
      <c r="J698" s="91" t="s">
        <v>103</v>
      </c>
      <c r="K698" s="43"/>
      <c r="L698" s="43"/>
    </row>
    <row r="699" spans="1:20" s="3" customFormat="1" x14ac:dyDescent="0.25">
      <c r="A699" s="64" t="s">
        <v>78</v>
      </c>
      <c r="B699" s="47" t="s">
        <v>256</v>
      </c>
      <c r="C699" s="47"/>
      <c r="D699" s="47"/>
      <c r="E699" s="47"/>
      <c r="F699" s="47"/>
      <c r="G699" s="47"/>
      <c r="H699" s="48"/>
      <c r="J699" s="91" t="s">
        <v>48</v>
      </c>
      <c r="K699" s="43"/>
      <c r="L699" s="43"/>
    </row>
    <row r="700" spans="1:20" s="3" customFormat="1" x14ac:dyDescent="0.25">
      <c r="A700" s="64" t="s">
        <v>66</v>
      </c>
      <c r="B700" s="279" t="s">
        <v>115</v>
      </c>
      <c r="C700" s="279"/>
      <c r="D700" s="279"/>
      <c r="E700" s="279"/>
      <c r="F700" s="279"/>
      <c r="G700" s="279"/>
      <c r="H700" s="48"/>
      <c r="J700" s="91" t="s">
        <v>48</v>
      </c>
      <c r="K700" s="43"/>
      <c r="L700" s="43"/>
    </row>
    <row r="701" spans="1:20" s="3" customFormat="1" x14ac:dyDescent="0.25">
      <c r="A701" s="64" t="s">
        <v>84</v>
      </c>
      <c r="B701" s="47" t="s">
        <v>48</v>
      </c>
      <c r="C701" s="47"/>
      <c r="D701" s="47"/>
      <c r="E701" s="47"/>
      <c r="F701" s="47"/>
      <c r="G701" s="47"/>
      <c r="H701" s="48"/>
      <c r="J701" s="91" t="s">
        <v>48</v>
      </c>
      <c r="K701" s="43"/>
      <c r="L701" s="43"/>
    </row>
    <row r="702" spans="1:20" s="3" customFormat="1" ht="15.75" customHeight="1" x14ac:dyDescent="0.25">
      <c r="A702" s="64" t="s">
        <v>105</v>
      </c>
      <c r="B702" s="47" t="s">
        <v>48</v>
      </c>
      <c r="C702" s="47"/>
      <c r="D702" s="47"/>
      <c r="E702" s="47"/>
      <c r="F702" s="47"/>
      <c r="G702" s="47"/>
      <c r="H702" s="48"/>
      <c r="J702" s="91" t="s">
        <v>48</v>
      </c>
      <c r="K702" s="43"/>
      <c r="L702" s="43"/>
    </row>
    <row r="703" spans="1:20" s="3" customFormat="1" ht="15.75" customHeight="1" x14ac:dyDescent="0.25">
      <c r="A703" s="64" t="s">
        <v>106</v>
      </c>
      <c r="B703" s="47" t="s">
        <v>48</v>
      </c>
      <c r="C703" s="47"/>
      <c r="D703" s="47"/>
      <c r="E703" s="47"/>
      <c r="F703" s="47"/>
      <c r="G703" s="47"/>
      <c r="H703" s="48"/>
      <c r="J703" s="91" t="s">
        <v>48</v>
      </c>
      <c r="K703" s="43"/>
      <c r="L703" s="43"/>
    </row>
    <row r="704" spans="1:20" s="3" customFormat="1" ht="15.75" customHeight="1" x14ac:dyDescent="0.25">
      <c r="A704" s="64" t="s">
        <v>107</v>
      </c>
      <c r="B704" s="47" t="s">
        <v>48</v>
      </c>
      <c r="C704" s="47"/>
      <c r="D704" s="47"/>
      <c r="E704" s="47"/>
      <c r="F704" s="47"/>
      <c r="G704" s="47"/>
      <c r="H704" s="48"/>
      <c r="J704" s="91" t="s">
        <v>48</v>
      </c>
      <c r="K704" s="43"/>
      <c r="L704" s="43"/>
    </row>
    <row r="705" spans="1:20" ht="30" x14ac:dyDescent="0.25">
      <c r="A705" s="68" t="s">
        <v>108</v>
      </c>
      <c r="B705" s="47" t="str">
        <f>IF(B695=$M$4,"Yes","No")</f>
        <v>No</v>
      </c>
      <c r="C705" s="47"/>
      <c r="D705" s="47"/>
      <c r="E705" s="47"/>
      <c r="F705" s="47"/>
      <c r="G705" s="47"/>
      <c r="H705" s="67"/>
      <c r="I705" s="3"/>
      <c r="J705" s="91" t="s">
        <v>48</v>
      </c>
      <c r="K705" s="43"/>
      <c r="L705" s="43"/>
      <c r="M705" s="3"/>
      <c r="N705" s="3"/>
      <c r="O705" s="3"/>
      <c r="P705" s="3"/>
      <c r="Q705" s="3"/>
      <c r="R705" s="3"/>
    </row>
    <row r="706" spans="1:20" s="3" customFormat="1" ht="15" customHeight="1" x14ac:dyDescent="0.25">
      <c r="A706" s="62" t="s">
        <v>93</v>
      </c>
      <c r="B706" s="279"/>
      <c r="C706" s="279"/>
      <c r="D706" s="279"/>
      <c r="E706" s="279"/>
      <c r="F706" s="279"/>
      <c r="G706" s="279"/>
      <c r="H706" s="48"/>
      <c r="I706" s="75"/>
      <c r="J706" s="91" t="s">
        <v>48</v>
      </c>
      <c r="K706" s="43"/>
      <c r="L706" s="43"/>
      <c r="M706" s="69"/>
      <c r="N706" s="69"/>
      <c r="O706" s="69"/>
      <c r="P706" s="69"/>
      <c r="Q706" s="69"/>
      <c r="R706" s="69"/>
    </row>
    <row r="707" spans="1:20" s="3" customFormat="1" ht="15.75" customHeight="1" thickBot="1" x14ac:dyDescent="0.25">
      <c r="A707" s="70"/>
      <c r="B707" s="47"/>
      <c r="C707" s="47"/>
      <c r="D707" s="47"/>
      <c r="E707" s="47"/>
      <c r="F707" s="47"/>
      <c r="G707" s="47"/>
      <c r="H707" s="48"/>
      <c r="J707" s="91" t="s">
        <v>48</v>
      </c>
      <c r="K707" s="43"/>
      <c r="L707" s="43"/>
    </row>
    <row r="708" spans="1:20" s="3" customFormat="1" ht="15.75" customHeight="1" thickBot="1" x14ac:dyDescent="0.3">
      <c r="A708" s="108" t="s">
        <v>284</v>
      </c>
      <c r="B708" s="280" t="str">
        <f>CONCATENATE("Enter information - Data entry - ",B698)</f>
        <v>Enter information - Data entry - Profit on sale of depreciating assets included in accounts</v>
      </c>
      <c r="C708" s="281"/>
      <c r="D708" s="281"/>
      <c r="E708" s="281"/>
      <c r="F708" s="281"/>
      <c r="G708" s="281"/>
      <c r="H708" s="282"/>
      <c r="J708" s="91" t="s">
        <v>103</v>
      </c>
      <c r="K708" s="43"/>
      <c r="L708" s="43"/>
    </row>
    <row r="709" spans="1:20" s="3" customFormat="1" ht="13.5" customHeight="1" x14ac:dyDescent="0.25">
      <c r="A709" s="62" t="s">
        <v>66</v>
      </c>
      <c r="B709" s="47" t="s">
        <v>407</v>
      </c>
      <c r="C709" s="47"/>
      <c r="D709" s="47"/>
      <c r="E709" s="47"/>
      <c r="F709" s="47"/>
      <c r="G709" s="47"/>
      <c r="H709" s="48"/>
      <c r="J709" s="91" t="s">
        <v>48</v>
      </c>
      <c r="K709" s="43"/>
      <c r="L709" s="43"/>
    </row>
    <row r="710" spans="1:20" s="3" customFormat="1" ht="29.25" x14ac:dyDescent="0.25">
      <c r="A710" s="62"/>
      <c r="B710" s="60" t="str">
        <f>CONCATENATE($N$2&amp;": "&amp;VLOOKUP($B709,$M$3:$T$34,2,0))</f>
        <v>Font: Arial</v>
      </c>
      <c r="C710" s="60" t="str">
        <f>CONCATENATE($O$2&amp;": "&amp;VLOOKUP($B709,$M$3:$T$34,3,0))</f>
        <v>T-face: Normal</v>
      </c>
      <c r="D710" s="60" t="str">
        <f>CONCATENATE($P$2&amp;": "&amp;VLOOKUP($B709,$M$3:$T$34,4,0))</f>
        <v>Font size: 11</v>
      </c>
      <c r="E710" s="60" t="str">
        <f>CONCATENATE($Q$2&amp;": "&amp;VLOOKUP($B709,$M$3:$T$34,5,0))</f>
        <v>Row height: 22.5</v>
      </c>
      <c r="F710" s="60" t="str">
        <f>CONCATENATE($R$2&amp;": "&amp;VLOOKUP($B709,$M$3:$T$34,6,0))</f>
        <v>Text col: Black</v>
      </c>
      <c r="G710" s="60" t="str">
        <f>CONCATENATE($S$2&amp;": "&amp;VLOOKUP($B709,$M$3:$T$34,7,0))</f>
        <v>BG col: Sky blue</v>
      </c>
      <c r="H710" s="61" t="str">
        <f>CONCATENATE($T$2&amp;": "&amp;VLOOKUP($B709,$M$3:$T$34,8,0))</f>
        <v>Just: Right</v>
      </c>
      <c r="J710" s="91" t="s">
        <v>48</v>
      </c>
      <c r="K710" s="43"/>
      <c r="L710" s="43"/>
      <c r="S710" s="76"/>
      <c r="T710" s="76"/>
    </row>
    <row r="711" spans="1:20" s="3" customFormat="1" x14ac:dyDescent="0.25">
      <c r="A711" s="62" t="s">
        <v>73</v>
      </c>
      <c r="B711" s="283" t="str">
        <f>CONCATENATE("Data entry - ",B698)</f>
        <v>Data entry - Profit on sale of depreciating assets included in accounts</v>
      </c>
      <c r="C711" s="279"/>
      <c r="D711" s="279"/>
      <c r="E711" s="279"/>
      <c r="F711" s="279"/>
      <c r="G711" s="279"/>
      <c r="H711" s="48"/>
      <c r="J711" s="91" t="s">
        <v>103</v>
      </c>
      <c r="K711" s="43"/>
      <c r="L711" s="43"/>
      <c r="M711" s="76"/>
      <c r="N711" s="76"/>
      <c r="O711" s="76"/>
      <c r="P711" s="76"/>
      <c r="Q711" s="76"/>
      <c r="R711" s="76"/>
    </row>
    <row r="712" spans="1:20" s="3" customFormat="1" x14ac:dyDescent="0.25">
      <c r="A712" s="62" t="s">
        <v>74</v>
      </c>
      <c r="B712" s="47"/>
      <c r="C712" s="47"/>
      <c r="D712" s="47"/>
      <c r="E712" s="47"/>
      <c r="F712" s="47"/>
      <c r="G712" s="47"/>
      <c r="H712" s="48"/>
      <c r="J712" s="91" t="s">
        <v>48</v>
      </c>
      <c r="K712" s="43"/>
      <c r="L712" s="43"/>
    </row>
    <row r="713" spans="1:20" s="3" customFormat="1" x14ac:dyDescent="0.25">
      <c r="A713" s="64" t="s">
        <v>78</v>
      </c>
      <c r="B713" s="47" t="s">
        <v>148</v>
      </c>
      <c r="C713" s="47"/>
      <c r="D713" s="47"/>
      <c r="E713" s="47"/>
      <c r="F713" s="47"/>
      <c r="G713" s="47"/>
      <c r="H713" s="48"/>
      <c r="J713" s="91" t="s">
        <v>48</v>
      </c>
      <c r="K713" s="43"/>
      <c r="L713" s="43"/>
    </row>
    <row r="714" spans="1:20" s="3" customFormat="1" x14ac:dyDescent="0.25">
      <c r="A714" s="64" t="s">
        <v>66</v>
      </c>
      <c r="B714" s="279" t="s">
        <v>145</v>
      </c>
      <c r="C714" s="279"/>
      <c r="D714" s="279"/>
      <c r="E714" s="279"/>
      <c r="F714" s="279"/>
      <c r="G714" s="279"/>
      <c r="H714" s="48"/>
      <c r="J714" s="91" t="s">
        <v>48</v>
      </c>
      <c r="K714" s="43"/>
      <c r="L714" s="43"/>
    </row>
    <row r="715" spans="1:20" s="3" customFormat="1" x14ac:dyDescent="0.25">
      <c r="A715" s="64" t="s">
        <v>84</v>
      </c>
      <c r="B715" s="79">
        <f>$B$1596</f>
        <v>0</v>
      </c>
      <c r="C715" s="47"/>
      <c r="D715" s="47"/>
      <c r="E715" s="47"/>
      <c r="F715" s="47"/>
      <c r="G715" s="47"/>
      <c r="H715" s="48"/>
      <c r="J715" s="91" t="s">
        <v>103</v>
      </c>
      <c r="K715" s="43"/>
      <c r="L715" s="43"/>
    </row>
    <row r="716" spans="1:20" s="3" customFormat="1" ht="15.75" customHeight="1" x14ac:dyDescent="0.25">
      <c r="A716" s="64" t="s">
        <v>105</v>
      </c>
      <c r="B716" s="79">
        <f>$B$1597</f>
        <v>99999999.989999995</v>
      </c>
      <c r="C716" s="47"/>
      <c r="D716" s="47"/>
      <c r="E716" s="47"/>
      <c r="F716" s="47"/>
      <c r="G716" s="47"/>
      <c r="H716" s="48"/>
      <c r="J716" s="91" t="s">
        <v>103</v>
      </c>
      <c r="K716" s="43"/>
      <c r="L716" s="43"/>
    </row>
    <row r="717" spans="1:20" s="3" customFormat="1" ht="15.75" customHeight="1" x14ac:dyDescent="0.25">
      <c r="A717" s="64" t="s">
        <v>106</v>
      </c>
      <c r="B717" s="284" t="s">
        <v>48</v>
      </c>
      <c r="C717" s="284"/>
      <c r="D717" s="284"/>
      <c r="E717" s="284"/>
      <c r="F717" s="284"/>
      <c r="G717" s="284"/>
      <c r="H717" s="48"/>
      <c r="J717" s="91" t="s">
        <v>48</v>
      </c>
      <c r="K717" s="43"/>
      <c r="L717" s="43"/>
    </row>
    <row r="718" spans="1:20" s="3" customFormat="1" ht="15.75" customHeight="1" x14ac:dyDescent="0.25">
      <c r="A718" s="64" t="s">
        <v>107</v>
      </c>
      <c r="B718" s="47" t="s">
        <v>48</v>
      </c>
      <c r="C718" s="47"/>
      <c r="D718" s="47"/>
      <c r="E718" s="47"/>
      <c r="F718" s="47"/>
      <c r="G718" s="47"/>
      <c r="H718" s="48"/>
      <c r="J718" s="91" t="s">
        <v>48</v>
      </c>
      <c r="K718" s="43"/>
      <c r="L718" s="43"/>
    </row>
    <row r="719" spans="1:20" ht="30" x14ac:dyDescent="0.25">
      <c r="A719" s="68" t="s">
        <v>108</v>
      </c>
      <c r="B719" s="47" t="s">
        <v>409</v>
      </c>
      <c r="C719" s="47"/>
      <c r="D719" s="47"/>
      <c r="E719" s="47"/>
      <c r="F719" s="47"/>
      <c r="G719" s="47"/>
      <c r="H719" s="67"/>
      <c r="I719" s="3"/>
      <c r="J719" s="91" t="s">
        <v>103</v>
      </c>
      <c r="K719" s="43"/>
      <c r="L719" s="43"/>
      <c r="M719" s="3"/>
      <c r="N719" s="3"/>
      <c r="O719" s="3"/>
      <c r="P719" s="3"/>
      <c r="Q719" s="3"/>
      <c r="R719" s="3"/>
    </row>
    <row r="720" spans="1:20" s="3" customFormat="1" ht="15.75" customHeight="1" x14ac:dyDescent="0.25">
      <c r="A720" s="62" t="s">
        <v>93</v>
      </c>
      <c r="B720" s="279"/>
      <c r="C720" s="279"/>
      <c r="D720" s="279"/>
      <c r="E720" s="279"/>
      <c r="F720" s="279"/>
      <c r="G720" s="279"/>
      <c r="H720" s="48"/>
      <c r="I720" s="75"/>
      <c r="J720" s="91" t="s">
        <v>48</v>
      </c>
      <c r="L720" s="43"/>
      <c r="M720" s="69"/>
      <c r="N720" s="69"/>
      <c r="O720" s="69"/>
      <c r="P720" s="69"/>
      <c r="Q720" s="69"/>
      <c r="R720" s="69"/>
    </row>
    <row r="721" spans="1:18" s="3" customFormat="1" ht="15.75" customHeight="1" thickBot="1" x14ac:dyDescent="0.25">
      <c r="A721" s="70"/>
      <c r="B721" s="47"/>
      <c r="C721" s="47"/>
      <c r="D721" s="47"/>
      <c r="E721" s="47"/>
      <c r="F721" s="47"/>
      <c r="G721" s="47"/>
      <c r="H721" s="48"/>
      <c r="J721" s="91" t="s">
        <v>48</v>
      </c>
      <c r="K721" s="43"/>
      <c r="L721" s="43"/>
    </row>
    <row r="722" spans="1:18" s="3" customFormat="1" ht="15" customHeight="1" thickBot="1" x14ac:dyDescent="0.3">
      <c r="A722" s="108" t="s">
        <v>285</v>
      </c>
      <c r="B722" s="285" t="str">
        <f>CONCATENATE("Enter information - Row identifier - ",B740)</f>
        <v>Enter information - Row identifier - Other non-assessable income included in the profit &amp; loss statement</v>
      </c>
      <c r="C722" s="286"/>
      <c r="D722" s="286"/>
      <c r="E722" s="286"/>
      <c r="F722" s="286"/>
      <c r="G722" s="286"/>
      <c r="H722" s="287"/>
      <c r="J722" s="91" t="s">
        <v>103</v>
      </c>
      <c r="K722" s="43"/>
      <c r="L722" s="43"/>
    </row>
    <row r="723" spans="1:18" s="3" customFormat="1" ht="13.5" customHeight="1" x14ac:dyDescent="0.25">
      <c r="A723" s="62" t="s">
        <v>66</v>
      </c>
      <c r="B723" s="201" t="s">
        <v>405</v>
      </c>
      <c r="C723" s="47"/>
      <c r="D723" s="47"/>
      <c r="E723" s="47"/>
      <c r="F723" s="47"/>
      <c r="G723" s="47"/>
      <c r="H723" s="48"/>
      <c r="J723" s="91" t="s">
        <v>48</v>
      </c>
      <c r="K723" s="43"/>
      <c r="L723" s="43"/>
    </row>
    <row r="724" spans="1:18" s="3" customFormat="1" ht="29.25" x14ac:dyDescent="0.25">
      <c r="A724" s="62"/>
      <c r="B724" s="60" t="str">
        <f>CONCATENATE($N$2&amp;": "&amp;VLOOKUP($B723,$M$3:$T$34,2,0))</f>
        <v>Font: Arial</v>
      </c>
      <c r="C724" s="60" t="str">
        <f>CONCATENATE($O$2&amp;": "&amp;VLOOKUP($B723,$M$3:$T$34,3,0))</f>
        <v>T-face: Normal</v>
      </c>
      <c r="D724" s="60" t="str">
        <f>CONCATENATE($P$2&amp;": "&amp;VLOOKUP($B723,$M$3:$T$34,4,0))</f>
        <v>Font size: 11</v>
      </c>
      <c r="E724" s="60" t="str">
        <f>CONCATENATE($Q$2&amp;": "&amp;VLOOKUP($B723,$M$3:$T$34,5,0))</f>
        <v>Row height: 22.5</v>
      </c>
      <c r="F724" s="60" t="str">
        <f>CONCATENATE($R$2&amp;": "&amp;VLOOKUP($B723,$M$3:$T$34,6,0))</f>
        <v>Text col: Black</v>
      </c>
      <c r="G724" s="60" t="str">
        <f>CONCATENATE($S$2&amp;": "&amp;VLOOKUP($B723,$M$3:$T$34,7,0))</f>
        <v>BG col: White</v>
      </c>
      <c r="H724" s="61" t="str">
        <f>CONCATENATE($T$2&amp;": "&amp;VLOOKUP($B723,$M$3:$T$34,8,0))</f>
        <v>Just: Centre</v>
      </c>
      <c r="J724" s="91" t="s">
        <v>103</v>
      </c>
      <c r="K724" s="43"/>
      <c r="L724" s="43"/>
    </row>
    <row r="725" spans="1:18" s="3" customFormat="1" x14ac:dyDescent="0.25">
      <c r="A725" s="62" t="s">
        <v>73</v>
      </c>
      <c r="B725" s="288" t="str">
        <f>CONCATENATE("Row identifier - ",B740)</f>
        <v>Row identifier - Other non-assessable income included in the profit &amp; loss statement</v>
      </c>
      <c r="C725" s="289"/>
      <c r="D725" s="289"/>
      <c r="E725" s="289"/>
      <c r="F725" s="289"/>
      <c r="G725" s="289"/>
      <c r="H725" s="48"/>
      <c r="J725" s="91" t="s">
        <v>103</v>
      </c>
      <c r="K725" s="43"/>
      <c r="L725" s="43"/>
    </row>
    <row r="726" spans="1:18" s="3" customFormat="1" x14ac:dyDescent="0.25">
      <c r="A726" s="62" t="s">
        <v>74</v>
      </c>
      <c r="B726" s="94" t="s">
        <v>201</v>
      </c>
      <c r="C726" s="94"/>
      <c r="D726" s="94"/>
      <c r="E726" s="94"/>
      <c r="F726" s="94"/>
      <c r="G726" s="94"/>
      <c r="H726" s="48"/>
      <c r="J726" s="91" t="s">
        <v>48</v>
      </c>
      <c r="K726" s="43"/>
      <c r="L726" s="43"/>
    </row>
    <row r="727" spans="1:18" s="3" customFormat="1" x14ac:dyDescent="0.25">
      <c r="A727" s="64" t="s">
        <v>78</v>
      </c>
      <c r="B727" s="47" t="s">
        <v>266</v>
      </c>
      <c r="C727" s="47"/>
      <c r="D727" s="47"/>
      <c r="E727" s="47"/>
      <c r="F727" s="47"/>
      <c r="G727" s="47"/>
      <c r="H727" s="48"/>
      <c r="J727" s="91" t="s">
        <v>48</v>
      </c>
      <c r="K727" s="43"/>
      <c r="L727" s="43"/>
    </row>
    <row r="728" spans="1:18" s="3" customFormat="1" x14ac:dyDescent="0.25">
      <c r="A728" s="64" t="s">
        <v>66</v>
      </c>
      <c r="B728" s="279" t="s">
        <v>115</v>
      </c>
      <c r="C728" s="279"/>
      <c r="D728" s="279"/>
      <c r="E728" s="279"/>
      <c r="F728" s="279"/>
      <c r="G728" s="279"/>
      <c r="H728" s="48"/>
      <c r="J728" s="91" t="s">
        <v>48</v>
      </c>
      <c r="K728" s="43"/>
      <c r="L728" s="43"/>
    </row>
    <row r="729" spans="1:18" s="3" customFormat="1" x14ac:dyDescent="0.25">
      <c r="A729" s="64" t="s">
        <v>84</v>
      </c>
      <c r="B729" s="79" t="s">
        <v>48</v>
      </c>
      <c r="C729" s="47"/>
      <c r="D729" s="47"/>
      <c r="E729" s="47"/>
      <c r="F729" s="47"/>
      <c r="G729" s="47"/>
      <c r="H729" s="48"/>
      <c r="J729" s="91" t="s">
        <v>48</v>
      </c>
      <c r="K729" s="43"/>
      <c r="L729" s="43"/>
    </row>
    <row r="730" spans="1:18" s="3" customFormat="1" ht="15.75" customHeight="1" x14ac:dyDescent="0.25">
      <c r="A730" s="64" t="s">
        <v>105</v>
      </c>
      <c r="B730" s="79" t="s">
        <v>48</v>
      </c>
      <c r="C730" s="47"/>
      <c r="D730" s="47"/>
      <c r="E730" s="47"/>
      <c r="F730" s="47"/>
      <c r="G730" s="47"/>
      <c r="H730" s="48"/>
      <c r="J730" s="91" t="s">
        <v>48</v>
      </c>
      <c r="K730" s="43"/>
      <c r="L730" s="43"/>
    </row>
    <row r="731" spans="1:18" s="3" customFormat="1" ht="15.75" customHeight="1" x14ac:dyDescent="0.25">
      <c r="A731" s="64" t="s">
        <v>106</v>
      </c>
      <c r="B731" s="284" t="s">
        <v>48</v>
      </c>
      <c r="C731" s="284"/>
      <c r="D731" s="284"/>
      <c r="E731" s="284"/>
      <c r="F731" s="284"/>
      <c r="G731" s="284"/>
      <c r="H731" s="48"/>
      <c r="J731" s="91" t="s">
        <v>48</v>
      </c>
      <c r="K731" s="43"/>
      <c r="L731" s="43"/>
    </row>
    <row r="732" spans="1:18" s="3" customFormat="1" ht="15.75" customHeight="1" x14ac:dyDescent="0.25">
      <c r="A732" s="64" t="s">
        <v>107</v>
      </c>
      <c r="B732" s="47" t="s">
        <v>48</v>
      </c>
      <c r="C732" s="47"/>
      <c r="D732" s="47"/>
      <c r="E732" s="47"/>
      <c r="F732" s="47"/>
      <c r="G732" s="47"/>
      <c r="H732" s="48"/>
      <c r="J732" s="91" t="s">
        <v>48</v>
      </c>
      <c r="K732" s="43"/>
      <c r="L732" s="43"/>
    </row>
    <row r="733" spans="1:18" ht="30" x14ac:dyDescent="0.25">
      <c r="A733" s="68" t="s">
        <v>108</v>
      </c>
      <c r="B733" s="47" t="s">
        <v>267</v>
      </c>
      <c r="C733" s="47"/>
      <c r="D733" s="47"/>
      <c r="E733" s="47"/>
      <c r="F733" s="47"/>
      <c r="G733" s="47"/>
      <c r="H733" s="67"/>
      <c r="I733" s="3"/>
      <c r="J733" s="91" t="s">
        <v>48</v>
      </c>
      <c r="K733" s="43"/>
      <c r="L733" s="43"/>
      <c r="M733" s="3"/>
      <c r="N733" s="3"/>
      <c r="O733" s="3"/>
      <c r="P733" s="3"/>
      <c r="Q733" s="3"/>
      <c r="R733" s="3"/>
    </row>
    <row r="734" spans="1:18" s="3" customFormat="1" ht="15" customHeight="1" x14ac:dyDescent="0.25">
      <c r="A734" s="62" t="s">
        <v>93</v>
      </c>
      <c r="B734" s="279"/>
      <c r="C734" s="279"/>
      <c r="D734" s="279"/>
      <c r="E734" s="279"/>
      <c r="F734" s="279"/>
      <c r="G734" s="279"/>
      <c r="H734" s="48"/>
      <c r="I734" s="75"/>
      <c r="J734" s="91" t="s">
        <v>48</v>
      </c>
      <c r="K734" s="43"/>
      <c r="L734" s="43"/>
      <c r="M734" s="69"/>
      <c r="N734" s="69"/>
      <c r="O734" s="69"/>
      <c r="P734" s="69"/>
      <c r="Q734" s="69"/>
      <c r="R734" s="69"/>
    </row>
    <row r="735" spans="1:18" s="3" customFormat="1" ht="15.75" customHeight="1" thickBot="1" x14ac:dyDescent="0.25">
      <c r="A735" s="70"/>
      <c r="B735" s="47"/>
      <c r="C735" s="47"/>
      <c r="D735" s="47"/>
      <c r="E735" s="47"/>
      <c r="F735" s="47"/>
      <c r="G735" s="47"/>
      <c r="H735" s="48"/>
      <c r="J735" s="91" t="s">
        <v>48</v>
      </c>
      <c r="K735" s="43"/>
      <c r="L735" s="43"/>
    </row>
    <row r="736" spans="1:18" s="3" customFormat="1" ht="15.75" thickBot="1" x14ac:dyDescent="0.3">
      <c r="A736" s="108" t="s">
        <v>286</v>
      </c>
      <c r="B736" s="111" t="str">
        <f>CONCATENATE("Enter information - Prompt - ",B740)</f>
        <v>Enter information - Prompt - Other non-assessable income included in the profit &amp; loss statement</v>
      </c>
      <c r="C736" s="109"/>
      <c r="D736" s="109"/>
      <c r="E736" s="109"/>
      <c r="F736" s="109"/>
      <c r="G736" s="109"/>
      <c r="H736" s="110"/>
      <c r="J736" s="91" t="s">
        <v>103</v>
      </c>
      <c r="K736" s="43"/>
      <c r="L736" s="43"/>
    </row>
    <row r="737" spans="1:20" s="3" customFormat="1" ht="13.5" customHeight="1" x14ac:dyDescent="0.25">
      <c r="A737" s="62" t="s">
        <v>66</v>
      </c>
      <c r="B737" s="47" t="s">
        <v>149</v>
      </c>
      <c r="C737" s="47"/>
      <c r="D737" s="47"/>
      <c r="E737" s="47"/>
      <c r="F737" s="47"/>
      <c r="G737" s="47"/>
      <c r="H737" s="48"/>
      <c r="J737" s="91" t="s">
        <v>48</v>
      </c>
      <c r="K737" s="43"/>
      <c r="L737" s="43"/>
    </row>
    <row r="738" spans="1:20" s="76" customFormat="1" ht="29.25" x14ac:dyDescent="0.25">
      <c r="A738" s="59"/>
      <c r="B738" s="60" t="str">
        <f>CONCATENATE($N$2&amp;": "&amp;VLOOKUP($B737,$M$3:$T$34,2,0))</f>
        <v>Font: Arial</v>
      </c>
      <c r="C738" s="60" t="str">
        <f>CONCATENATE($O$2&amp;": "&amp;VLOOKUP($B737,$M$3:$T$34,3,0))</f>
        <v>T-face: Normal</v>
      </c>
      <c r="D738" s="60" t="str">
        <f>CONCATENATE($P$2&amp;": "&amp;VLOOKUP($B737,$M$3:$T$34,4,0))</f>
        <v>Font size: 11</v>
      </c>
      <c r="E738" s="60" t="str">
        <f>CONCATENATE($Q$2&amp;": "&amp;VLOOKUP($B737,$M$3:$T$34,5,0))</f>
        <v>Row height: 22.5</v>
      </c>
      <c r="F738" s="60" t="str">
        <f>CONCATENATE($R$2&amp;": "&amp;VLOOKUP($B737,$M$3:$T$34,6,0))</f>
        <v>Text col: Black</v>
      </c>
      <c r="G738" s="60" t="str">
        <f>CONCATENATE($S$2&amp;": "&amp;VLOOKUP($B737,$M$3:$T$34,7,0))</f>
        <v>BG col: White</v>
      </c>
      <c r="H738" s="61" t="str">
        <f>CONCATENATE($T$2&amp;": "&amp;VLOOKUP($B737,$M$3:$T$34,8,0))</f>
        <v>Just: Left</v>
      </c>
      <c r="I738" s="3"/>
      <c r="J738" s="91" t="s">
        <v>48</v>
      </c>
      <c r="K738" s="43"/>
      <c r="L738" s="43"/>
      <c r="M738" s="3"/>
      <c r="N738" s="3"/>
      <c r="O738" s="3"/>
      <c r="P738" s="3"/>
      <c r="Q738" s="3"/>
      <c r="R738" s="3"/>
      <c r="S738" s="3"/>
      <c r="T738" s="3"/>
    </row>
    <row r="739" spans="1:20" s="3" customFormat="1" ht="15" customHeight="1" x14ac:dyDescent="0.25">
      <c r="A739" s="59" t="s">
        <v>73</v>
      </c>
      <c r="B739" s="283" t="str">
        <f>CONCATENATE("Prompt for data entry - ",B740)</f>
        <v>Prompt for data entry - Other non-assessable income included in the profit &amp; loss statement</v>
      </c>
      <c r="C739" s="279"/>
      <c r="D739" s="279"/>
      <c r="E739" s="279"/>
      <c r="F739" s="279"/>
      <c r="G739" s="279"/>
      <c r="H739" s="48"/>
      <c r="I739" s="76"/>
      <c r="J739" s="91" t="s">
        <v>103</v>
      </c>
      <c r="K739" s="43"/>
      <c r="L739" s="43"/>
    </row>
    <row r="740" spans="1:20" s="3" customFormat="1" x14ac:dyDescent="0.25">
      <c r="A740" s="62" t="s">
        <v>74</v>
      </c>
      <c r="B740" s="94" t="s">
        <v>402</v>
      </c>
      <c r="C740" s="94"/>
      <c r="D740" s="94"/>
      <c r="E740" s="94"/>
      <c r="F740" s="94"/>
      <c r="G740" s="94"/>
      <c r="H740" s="48"/>
      <c r="J740" s="91" t="s">
        <v>103</v>
      </c>
      <c r="K740" s="43"/>
      <c r="L740" s="43"/>
    </row>
    <row r="741" spans="1:20" s="3" customFormat="1" x14ac:dyDescent="0.25">
      <c r="A741" s="64" t="s">
        <v>78</v>
      </c>
      <c r="B741" s="47" t="s">
        <v>256</v>
      </c>
      <c r="C741" s="47"/>
      <c r="D741" s="47"/>
      <c r="E741" s="47"/>
      <c r="F741" s="47"/>
      <c r="G741" s="47"/>
      <c r="H741" s="48"/>
      <c r="J741" s="91" t="s">
        <v>48</v>
      </c>
      <c r="K741" s="43"/>
      <c r="L741" s="43"/>
    </row>
    <row r="742" spans="1:20" s="3" customFormat="1" x14ac:dyDescent="0.25">
      <c r="A742" s="64" t="s">
        <v>66</v>
      </c>
      <c r="B742" s="279" t="s">
        <v>115</v>
      </c>
      <c r="C742" s="279"/>
      <c r="D742" s="279"/>
      <c r="E742" s="279"/>
      <c r="F742" s="279"/>
      <c r="G742" s="279"/>
      <c r="H742" s="48"/>
      <c r="J742" s="91" t="s">
        <v>48</v>
      </c>
      <c r="K742" s="43"/>
      <c r="L742" s="43"/>
    </row>
    <row r="743" spans="1:20" s="3" customFormat="1" x14ac:dyDescent="0.25">
      <c r="A743" s="64" t="s">
        <v>84</v>
      </c>
      <c r="B743" s="47" t="s">
        <v>48</v>
      </c>
      <c r="C743" s="47"/>
      <c r="D743" s="47"/>
      <c r="E743" s="47"/>
      <c r="F743" s="47"/>
      <c r="G743" s="47"/>
      <c r="H743" s="48"/>
      <c r="J743" s="91" t="s">
        <v>48</v>
      </c>
      <c r="K743" s="43"/>
      <c r="L743" s="43"/>
    </row>
    <row r="744" spans="1:20" s="3" customFormat="1" ht="15.75" customHeight="1" x14ac:dyDescent="0.25">
      <c r="A744" s="64" t="s">
        <v>105</v>
      </c>
      <c r="B744" s="47" t="s">
        <v>48</v>
      </c>
      <c r="C744" s="47"/>
      <c r="D744" s="47"/>
      <c r="E744" s="47"/>
      <c r="F744" s="47"/>
      <c r="G744" s="47"/>
      <c r="H744" s="48"/>
      <c r="J744" s="91" t="s">
        <v>48</v>
      </c>
      <c r="K744" s="43"/>
      <c r="L744" s="43"/>
    </row>
    <row r="745" spans="1:20" s="3" customFormat="1" ht="15.75" customHeight="1" x14ac:dyDescent="0.25">
      <c r="A745" s="64" t="s">
        <v>106</v>
      </c>
      <c r="B745" s="47" t="s">
        <v>48</v>
      </c>
      <c r="C745" s="47"/>
      <c r="D745" s="47"/>
      <c r="E745" s="47"/>
      <c r="F745" s="47"/>
      <c r="G745" s="47"/>
      <c r="H745" s="48"/>
      <c r="J745" s="91" t="s">
        <v>48</v>
      </c>
      <c r="K745" s="43"/>
      <c r="L745" s="43"/>
    </row>
    <row r="746" spans="1:20" s="3" customFormat="1" ht="15.75" customHeight="1" x14ac:dyDescent="0.25">
      <c r="A746" s="64" t="s">
        <v>107</v>
      </c>
      <c r="B746" s="47" t="s">
        <v>48</v>
      </c>
      <c r="C746" s="47"/>
      <c r="D746" s="47"/>
      <c r="E746" s="47"/>
      <c r="F746" s="47"/>
      <c r="G746" s="47"/>
      <c r="H746" s="48"/>
      <c r="J746" s="91" t="s">
        <v>48</v>
      </c>
      <c r="K746" s="43"/>
      <c r="L746" s="43"/>
    </row>
    <row r="747" spans="1:20" ht="30" x14ac:dyDescent="0.25">
      <c r="A747" s="68" t="s">
        <v>108</v>
      </c>
      <c r="B747" s="47" t="str">
        <f>IF(B737=$M$4,"Yes","No")</f>
        <v>No</v>
      </c>
      <c r="C747" s="47"/>
      <c r="D747" s="47"/>
      <c r="E747" s="47"/>
      <c r="F747" s="47"/>
      <c r="G747" s="47"/>
      <c r="H747" s="67"/>
      <c r="I747" s="3"/>
      <c r="J747" s="91" t="s">
        <v>48</v>
      </c>
      <c r="K747" s="43"/>
      <c r="L747" s="43"/>
      <c r="M747" s="3"/>
      <c r="N747" s="3"/>
      <c r="O747" s="3"/>
      <c r="P747" s="3"/>
      <c r="Q747" s="3"/>
      <c r="R747" s="3"/>
    </row>
    <row r="748" spans="1:20" s="3" customFormat="1" ht="15" customHeight="1" x14ac:dyDescent="0.25">
      <c r="A748" s="62" t="s">
        <v>93</v>
      </c>
      <c r="B748" s="279"/>
      <c r="C748" s="279"/>
      <c r="D748" s="279"/>
      <c r="E748" s="279"/>
      <c r="F748" s="279"/>
      <c r="G748" s="279"/>
      <c r="H748" s="48"/>
      <c r="I748" s="75"/>
      <c r="J748" s="91" t="s">
        <v>48</v>
      </c>
      <c r="K748" s="43"/>
      <c r="L748" s="43"/>
      <c r="M748" s="69"/>
      <c r="N748" s="69"/>
      <c r="O748" s="69"/>
      <c r="P748" s="69"/>
      <c r="Q748" s="69"/>
      <c r="R748" s="69"/>
    </row>
    <row r="749" spans="1:20" s="3" customFormat="1" ht="15.75" customHeight="1" thickBot="1" x14ac:dyDescent="0.25">
      <c r="A749" s="70"/>
      <c r="B749" s="47"/>
      <c r="C749" s="47"/>
      <c r="D749" s="47"/>
      <c r="E749" s="47"/>
      <c r="F749" s="47"/>
      <c r="G749" s="47"/>
      <c r="H749" s="48"/>
      <c r="J749" s="91" t="s">
        <v>48</v>
      </c>
      <c r="K749" s="43"/>
      <c r="L749" s="43"/>
    </row>
    <row r="750" spans="1:20" s="3" customFormat="1" ht="15.75" customHeight="1" thickBot="1" x14ac:dyDescent="0.3">
      <c r="A750" s="108" t="s">
        <v>287</v>
      </c>
      <c r="B750" s="280" t="str">
        <f>CONCATENATE("Enter information - Data entry - ",B740)</f>
        <v>Enter information - Data entry - Other non-assessable income included in the profit &amp; loss statement</v>
      </c>
      <c r="C750" s="281"/>
      <c r="D750" s="281"/>
      <c r="E750" s="281"/>
      <c r="F750" s="281"/>
      <c r="G750" s="281"/>
      <c r="H750" s="282"/>
      <c r="J750" s="91" t="s">
        <v>103</v>
      </c>
      <c r="K750" s="43"/>
      <c r="L750" s="43"/>
    </row>
    <row r="751" spans="1:20" s="3" customFormat="1" ht="13.5" customHeight="1" x14ac:dyDescent="0.25">
      <c r="A751" s="62" t="s">
        <v>66</v>
      </c>
      <c r="B751" s="47" t="s">
        <v>407</v>
      </c>
      <c r="C751" s="47"/>
      <c r="D751" s="47"/>
      <c r="E751" s="47"/>
      <c r="F751" s="47"/>
      <c r="G751" s="47"/>
      <c r="H751" s="48"/>
      <c r="J751" s="91" t="s">
        <v>48</v>
      </c>
      <c r="K751" s="43"/>
      <c r="L751" s="43"/>
    </row>
    <row r="752" spans="1:20" s="3" customFormat="1" ht="29.25" x14ac:dyDescent="0.25">
      <c r="A752" s="62"/>
      <c r="B752" s="60" t="str">
        <f>CONCATENATE($N$2&amp;": "&amp;VLOOKUP($B751,$M$3:$T$34,2,0))</f>
        <v>Font: Arial</v>
      </c>
      <c r="C752" s="60" t="str">
        <f>CONCATENATE($O$2&amp;": "&amp;VLOOKUP($B751,$M$3:$T$34,3,0))</f>
        <v>T-face: Normal</v>
      </c>
      <c r="D752" s="60" t="str">
        <f>CONCATENATE($P$2&amp;": "&amp;VLOOKUP($B751,$M$3:$T$34,4,0))</f>
        <v>Font size: 11</v>
      </c>
      <c r="E752" s="60" t="str">
        <f>CONCATENATE($Q$2&amp;": "&amp;VLOOKUP($B751,$M$3:$T$34,5,0))</f>
        <v>Row height: 22.5</v>
      </c>
      <c r="F752" s="60" t="str">
        <f>CONCATENATE($R$2&amp;": "&amp;VLOOKUP($B751,$M$3:$T$34,6,0))</f>
        <v>Text col: Black</v>
      </c>
      <c r="G752" s="60" t="str">
        <f>CONCATENATE($S$2&amp;": "&amp;VLOOKUP($B751,$M$3:$T$34,7,0))</f>
        <v>BG col: Sky blue</v>
      </c>
      <c r="H752" s="61" t="str">
        <f>CONCATENATE($T$2&amp;": "&amp;VLOOKUP($B751,$M$3:$T$34,8,0))</f>
        <v>Just: Right</v>
      </c>
      <c r="J752" s="91" t="s">
        <v>48</v>
      </c>
      <c r="K752" s="43"/>
      <c r="L752" s="43"/>
      <c r="S752" s="76"/>
      <c r="T752" s="76"/>
    </row>
    <row r="753" spans="1:18" s="3" customFormat="1" x14ac:dyDescent="0.25">
      <c r="A753" s="62" t="s">
        <v>73</v>
      </c>
      <c r="B753" s="283" t="str">
        <f>CONCATENATE("Data entry - ",B740)</f>
        <v>Data entry - Other non-assessable income included in the profit &amp; loss statement</v>
      </c>
      <c r="C753" s="279"/>
      <c r="D753" s="279"/>
      <c r="E753" s="279"/>
      <c r="F753" s="279"/>
      <c r="G753" s="279"/>
      <c r="H753" s="48"/>
      <c r="J753" s="91" t="s">
        <v>103</v>
      </c>
      <c r="K753" s="43"/>
      <c r="L753" s="43"/>
      <c r="M753" s="76"/>
      <c r="N753" s="76"/>
      <c r="O753" s="76"/>
      <c r="P753" s="76"/>
      <c r="Q753" s="76"/>
      <c r="R753" s="76"/>
    </row>
    <row r="754" spans="1:18" s="3" customFormat="1" x14ac:dyDescent="0.25">
      <c r="A754" s="62" t="s">
        <v>74</v>
      </c>
      <c r="B754" s="47"/>
      <c r="C754" s="47"/>
      <c r="D754" s="47"/>
      <c r="E754" s="47"/>
      <c r="F754" s="47"/>
      <c r="G754" s="47"/>
      <c r="H754" s="48"/>
      <c r="J754" s="91" t="s">
        <v>103</v>
      </c>
      <c r="K754" s="43"/>
      <c r="L754" s="43"/>
    </row>
    <row r="755" spans="1:18" s="3" customFormat="1" x14ac:dyDescent="0.25">
      <c r="A755" s="64" t="s">
        <v>78</v>
      </c>
      <c r="B755" s="47" t="s">
        <v>148</v>
      </c>
      <c r="C755" s="47"/>
      <c r="D755" s="47"/>
      <c r="E755" s="47"/>
      <c r="F755" s="47"/>
      <c r="G755" s="47"/>
      <c r="H755" s="48"/>
      <c r="J755" s="91" t="s">
        <v>48</v>
      </c>
      <c r="K755" s="43"/>
      <c r="L755" s="43"/>
    </row>
    <row r="756" spans="1:18" s="3" customFormat="1" x14ac:dyDescent="0.25">
      <c r="A756" s="64" t="s">
        <v>66</v>
      </c>
      <c r="B756" s="279" t="s">
        <v>145</v>
      </c>
      <c r="C756" s="279"/>
      <c r="D756" s="279"/>
      <c r="E756" s="279"/>
      <c r="F756" s="279"/>
      <c r="G756" s="279"/>
      <c r="H756" s="48"/>
      <c r="J756" s="91" t="s">
        <v>48</v>
      </c>
      <c r="K756" s="43"/>
      <c r="L756" s="43"/>
    </row>
    <row r="757" spans="1:18" s="3" customFormat="1" x14ac:dyDescent="0.25">
      <c r="A757" s="64" t="s">
        <v>84</v>
      </c>
      <c r="B757" s="79">
        <f>$B$1596</f>
        <v>0</v>
      </c>
      <c r="C757" s="47"/>
      <c r="D757" s="47"/>
      <c r="E757" s="47"/>
      <c r="F757" s="47"/>
      <c r="G757" s="47"/>
      <c r="H757" s="48"/>
      <c r="J757" s="91" t="s">
        <v>103</v>
      </c>
      <c r="K757" s="43"/>
      <c r="L757" s="43"/>
    </row>
    <row r="758" spans="1:18" s="3" customFormat="1" ht="15.75" customHeight="1" x14ac:dyDescent="0.25">
      <c r="A758" s="64" t="s">
        <v>105</v>
      </c>
      <c r="B758" s="79">
        <f>$B$1597</f>
        <v>99999999.989999995</v>
      </c>
      <c r="C758" s="47"/>
      <c r="D758" s="47"/>
      <c r="E758" s="47"/>
      <c r="F758" s="47"/>
      <c r="G758" s="47"/>
      <c r="H758" s="48"/>
      <c r="J758" s="91" t="s">
        <v>103</v>
      </c>
      <c r="K758" s="43"/>
      <c r="L758" s="43"/>
    </row>
    <row r="759" spans="1:18" s="3" customFormat="1" ht="15.75" customHeight="1" x14ac:dyDescent="0.25">
      <c r="A759" s="64" t="s">
        <v>106</v>
      </c>
      <c r="B759" s="284" t="s">
        <v>48</v>
      </c>
      <c r="C759" s="284"/>
      <c r="D759" s="284"/>
      <c r="E759" s="284"/>
      <c r="F759" s="284"/>
      <c r="G759" s="284"/>
      <c r="H759" s="48"/>
      <c r="J759" s="91" t="s">
        <v>48</v>
      </c>
      <c r="K759" s="43"/>
      <c r="L759" s="43"/>
    </row>
    <row r="760" spans="1:18" s="3" customFormat="1" ht="15.75" customHeight="1" x14ac:dyDescent="0.25">
      <c r="A760" s="64" t="s">
        <v>107</v>
      </c>
      <c r="B760" s="47" t="s">
        <v>48</v>
      </c>
      <c r="C760" s="47"/>
      <c r="D760" s="47"/>
      <c r="E760" s="47"/>
      <c r="F760" s="47"/>
      <c r="G760" s="47"/>
      <c r="H760" s="48"/>
      <c r="J760" s="91" t="s">
        <v>48</v>
      </c>
      <c r="K760" s="43"/>
      <c r="L760" s="43"/>
    </row>
    <row r="761" spans="1:18" ht="30" x14ac:dyDescent="0.25">
      <c r="A761" s="68" t="s">
        <v>108</v>
      </c>
      <c r="B761" s="47" t="s">
        <v>409</v>
      </c>
      <c r="C761" s="47"/>
      <c r="D761" s="47"/>
      <c r="E761" s="47"/>
      <c r="F761" s="47"/>
      <c r="G761" s="47"/>
      <c r="H761" s="67"/>
      <c r="I761" s="3"/>
      <c r="J761" s="91" t="s">
        <v>103</v>
      </c>
      <c r="K761" s="43"/>
      <c r="L761" s="43"/>
      <c r="M761" s="3"/>
      <c r="N761" s="3"/>
      <c r="O761" s="3"/>
      <c r="P761" s="3"/>
      <c r="Q761" s="3"/>
      <c r="R761" s="3"/>
    </row>
    <row r="762" spans="1:18" s="3" customFormat="1" ht="15.75" customHeight="1" x14ac:dyDescent="0.25">
      <c r="A762" s="62" t="s">
        <v>93</v>
      </c>
      <c r="B762" s="279"/>
      <c r="C762" s="279"/>
      <c r="D762" s="279"/>
      <c r="E762" s="279"/>
      <c r="F762" s="279"/>
      <c r="G762" s="279"/>
      <c r="H762" s="48"/>
      <c r="I762" s="75"/>
      <c r="J762" s="91" t="s">
        <v>48</v>
      </c>
      <c r="L762" s="43"/>
      <c r="M762" s="69"/>
      <c r="N762" s="69"/>
      <c r="O762" s="69"/>
      <c r="P762" s="69"/>
      <c r="Q762" s="69"/>
      <c r="R762" s="69"/>
    </row>
    <row r="763" spans="1:18" s="3" customFormat="1" ht="15.75" customHeight="1" thickBot="1" x14ac:dyDescent="0.25">
      <c r="A763" s="70"/>
      <c r="B763" s="47"/>
      <c r="C763" s="47"/>
      <c r="D763" s="47"/>
      <c r="E763" s="47"/>
      <c r="F763" s="47"/>
      <c r="G763" s="47"/>
      <c r="H763" s="48"/>
      <c r="J763" s="91" t="s">
        <v>48</v>
      </c>
      <c r="K763" s="43"/>
      <c r="L763" s="43"/>
    </row>
    <row r="764" spans="1:18" s="3" customFormat="1" ht="15.75" customHeight="1" thickBot="1" x14ac:dyDescent="0.3">
      <c r="A764" s="108" t="s">
        <v>293</v>
      </c>
      <c r="B764" s="111" t="s">
        <v>288</v>
      </c>
      <c r="C764" s="109"/>
      <c r="D764" s="109"/>
      <c r="E764" s="109"/>
      <c r="F764" s="109"/>
      <c r="G764" s="109"/>
      <c r="H764" s="110"/>
      <c r="J764" s="91" t="s">
        <v>103</v>
      </c>
      <c r="K764" s="43"/>
      <c r="L764" s="43"/>
    </row>
    <row r="765" spans="1:18" s="3" customFormat="1" ht="13.5" customHeight="1" x14ac:dyDescent="0.25">
      <c r="A765" s="62" t="s">
        <v>66</v>
      </c>
      <c r="B765" s="201" t="s">
        <v>405</v>
      </c>
      <c r="C765" s="47"/>
      <c r="D765" s="47"/>
      <c r="E765" s="47"/>
      <c r="F765" s="47"/>
      <c r="G765" s="47"/>
      <c r="H765" s="48"/>
      <c r="J765" s="91" t="s">
        <v>48</v>
      </c>
      <c r="K765" s="43"/>
      <c r="L765" s="43"/>
    </row>
    <row r="766" spans="1:18" s="3" customFormat="1" ht="29.25" x14ac:dyDescent="0.25">
      <c r="A766" s="62"/>
      <c r="B766" s="60" t="str">
        <f>CONCATENATE($N$2&amp;": "&amp;VLOOKUP($B765,$M$3:$T$34,2,0))</f>
        <v>Font: Arial</v>
      </c>
      <c r="C766" s="60" t="str">
        <f>CONCATENATE($O$2&amp;": "&amp;VLOOKUP($B765,$M$3:$T$34,3,0))</f>
        <v>T-face: Normal</v>
      </c>
      <c r="D766" s="60" t="str">
        <f>CONCATENATE($P$2&amp;": "&amp;VLOOKUP($B765,$M$3:$T$34,4,0))</f>
        <v>Font size: 11</v>
      </c>
      <c r="E766" s="60" t="str">
        <f>CONCATENATE($Q$2&amp;": "&amp;VLOOKUP($B765,$M$3:$T$34,5,0))</f>
        <v>Row height: 22.5</v>
      </c>
      <c r="F766" s="60" t="str">
        <f>CONCATENATE($R$2&amp;": "&amp;VLOOKUP($B765,$M$3:$T$34,6,0))</f>
        <v>Text col: Black</v>
      </c>
      <c r="G766" s="60" t="str">
        <f>CONCATENATE($S$2&amp;": "&amp;VLOOKUP($B765,$M$3:$T$34,7,0))</f>
        <v>BG col: White</v>
      </c>
      <c r="H766" s="61" t="str">
        <f>CONCATENATE($T$2&amp;": "&amp;VLOOKUP($B765,$M$3:$T$34,8,0))</f>
        <v>Just: Centre</v>
      </c>
      <c r="J766" s="91" t="s">
        <v>48</v>
      </c>
      <c r="K766" s="43"/>
      <c r="L766" s="43"/>
    </row>
    <row r="767" spans="1:18" s="3" customFormat="1" x14ac:dyDescent="0.25">
      <c r="A767" s="62" t="s">
        <v>73</v>
      </c>
      <c r="B767" s="47" t="s">
        <v>291</v>
      </c>
      <c r="C767" s="47"/>
      <c r="D767" s="47"/>
      <c r="E767" s="47"/>
      <c r="F767" s="47"/>
      <c r="G767" s="47"/>
      <c r="H767" s="48"/>
      <c r="J767" s="91" t="s">
        <v>103</v>
      </c>
      <c r="K767" s="43"/>
      <c r="L767" s="43"/>
    </row>
    <row r="768" spans="1:18" s="3" customFormat="1" x14ac:dyDescent="0.25">
      <c r="A768" s="62" t="s">
        <v>74</v>
      </c>
      <c r="B768" s="94" t="s">
        <v>202</v>
      </c>
      <c r="C768" s="94"/>
      <c r="D768" s="94"/>
      <c r="E768" s="94"/>
      <c r="F768" s="94"/>
      <c r="G768" s="94"/>
      <c r="H768" s="48"/>
      <c r="J768" s="91" t="s">
        <v>103</v>
      </c>
      <c r="K768" s="43"/>
      <c r="L768" s="43"/>
    </row>
    <row r="769" spans="1:20" s="3" customFormat="1" x14ac:dyDescent="0.25">
      <c r="A769" s="64" t="s">
        <v>78</v>
      </c>
      <c r="B769" s="47" t="s">
        <v>266</v>
      </c>
      <c r="C769" s="47"/>
      <c r="D769" s="47"/>
      <c r="E769" s="47"/>
      <c r="F769" s="47"/>
      <c r="G769" s="47"/>
      <c r="H769" s="48"/>
      <c r="J769" s="91" t="s">
        <v>48</v>
      </c>
      <c r="K769" s="43"/>
      <c r="L769" s="43"/>
    </row>
    <row r="770" spans="1:20" s="3" customFormat="1" x14ac:dyDescent="0.25">
      <c r="A770" s="64" t="s">
        <v>66</v>
      </c>
      <c r="B770" s="279" t="s">
        <v>115</v>
      </c>
      <c r="C770" s="279"/>
      <c r="D770" s="279"/>
      <c r="E770" s="279"/>
      <c r="F770" s="279"/>
      <c r="G770" s="279"/>
      <c r="H770" s="48"/>
      <c r="J770" s="91" t="s">
        <v>48</v>
      </c>
      <c r="K770" s="43"/>
      <c r="L770" s="43"/>
    </row>
    <row r="771" spans="1:20" s="3" customFormat="1" x14ac:dyDescent="0.25">
      <c r="A771" s="64" t="s">
        <v>84</v>
      </c>
      <c r="B771" s="79" t="s">
        <v>48</v>
      </c>
      <c r="C771" s="47"/>
      <c r="D771" s="47"/>
      <c r="E771" s="47"/>
      <c r="F771" s="47"/>
      <c r="G771" s="47"/>
      <c r="H771" s="48"/>
      <c r="J771" s="91" t="s">
        <v>48</v>
      </c>
      <c r="K771" s="43"/>
      <c r="L771" s="43"/>
    </row>
    <row r="772" spans="1:20" s="3" customFormat="1" ht="15.75" customHeight="1" x14ac:dyDescent="0.25">
      <c r="A772" s="64" t="s">
        <v>105</v>
      </c>
      <c r="B772" s="79" t="s">
        <v>48</v>
      </c>
      <c r="C772" s="47"/>
      <c r="D772" s="47"/>
      <c r="E772" s="47"/>
      <c r="F772" s="47"/>
      <c r="G772" s="47"/>
      <c r="H772" s="48"/>
      <c r="J772" s="91" t="s">
        <v>48</v>
      </c>
      <c r="K772" s="43"/>
      <c r="L772" s="43"/>
    </row>
    <row r="773" spans="1:20" s="3" customFormat="1" ht="15.75" customHeight="1" x14ac:dyDescent="0.25">
      <c r="A773" s="64" t="s">
        <v>106</v>
      </c>
      <c r="B773" s="284" t="s">
        <v>48</v>
      </c>
      <c r="C773" s="284"/>
      <c r="D773" s="284"/>
      <c r="E773" s="284"/>
      <c r="F773" s="284"/>
      <c r="G773" s="284"/>
      <c r="H773" s="48"/>
      <c r="J773" s="91" t="s">
        <v>48</v>
      </c>
      <c r="K773" s="43"/>
      <c r="L773" s="43"/>
    </row>
    <row r="774" spans="1:20" s="3" customFormat="1" ht="15.75" customHeight="1" x14ac:dyDescent="0.25">
      <c r="A774" s="64" t="s">
        <v>107</v>
      </c>
      <c r="B774" s="47" t="s">
        <v>48</v>
      </c>
      <c r="C774" s="47"/>
      <c r="D774" s="47"/>
      <c r="E774" s="47"/>
      <c r="F774" s="47"/>
      <c r="G774" s="47"/>
      <c r="H774" s="48"/>
      <c r="J774" s="91" t="s">
        <v>48</v>
      </c>
      <c r="K774" s="43"/>
      <c r="L774" s="43"/>
    </row>
    <row r="775" spans="1:20" ht="30" x14ac:dyDescent="0.25">
      <c r="A775" s="68" t="s">
        <v>108</v>
      </c>
      <c r="B775" s="47" t="s">
        <v>267</v>
      </c>
      <c r="C775" s="47"/>
      <c r="D775" s="47"/>
      <c r="E775" s="47"/>
      <c r="F775" s="47"/>
      <c r="G775" s="47"/>
      <c r="H775" s="67"/>
      <c r="I775" s="3"/>
      <c r="J775" s="91" t="s">
        <v>48</v>
      </c>
      <c r="K775" s="43"/>
      <c r="L775" s="43"/>
      <c r="M775" s="3"/>
      <c r="N775" s="3"/>
      <c r="O775" s="3"/>
      <c r="P775" s="3"/>
      <c r="Q775" s="3"/>
      <c r="R775" s="3"/>
    </row>
    <row r="776" spans="1:20" s="3" customFormat="1" ht="15" customHeight="1" x14ac:dyDescent="0.25">
      <c r="A776" s="62" t="s">
        <v>93</v>
      </c>
      <c r="B776" s="279"/>
      <c r="C776" s="279"/>
      <c r="D776" s="279"/>
      <c r="E776" s="279"/>
      <c r="F776" s="279"/>
      <c r="G776" s="279"/>
      <c r="H776" s="48"/>
      <c r="I776" s="75"/>
      <c r="J776" s="91" t="s">
        <v>48</v>
      </c>
      <c r="K776" s="43"/>
      <c r="L776" s="43"/>
      <c r="M776" s="69"/>
      <c r="N776" s="69"/>
      <c r="O776" s="69"/>
      <c r="P776" s="69"/>
      <c r="Q776" s="69"/>
      <c r="R776" s="69"/>
    </row>
    <row r="777" spans="1:20" s="3" customFormat="1" ht="15.75" customHeight="1" thickBot="1" x14ac:dyDescent="0.25">
      <c r="A777" s="70"/>
      <c r="B777" s="47"/>
      <c r="C777" s="47"/>
      <c r="D777" s="47"/>
      <c r="E777" s="47"/>
      <c r="F777" s="47"/>
      <c r="G777" s="47"/>
      <c r="H777" s="48"/>
      <c r="J777" s="91" t="s">
        <v>48</v>
      </c>
      <c r="K777" s="43"/>
      <c r="L777" s="43"/>
    </row>
    <row r="778" spans="1:20" s="3" customFormat="1" ht="15.75" thickBot="1" x14ac:dyDescent="0.3">
      <c r="A778" s="108" t="s">
        <v>428</v>
      </c>
      <c r="B778" s="111" t="s">
        <v>289</v>
      </c>
      <c r="C778" s="109"/>
      <c r="D778" s="109"/>
      <c r="E778" s="109"/>
      <c r="F778" s="109"/>
      <c r="G778" s="109"/>
      <c r="H778" s="110"/>
      <c r="J778" s="91" t="s">
        <v>103</v>
      </c>
      <c r="K778" s="43"/>
      <c r="L778" s="43"/>
    </row>
    <row r="779" spans="1:20" s="3" customFormat="1" ht="13.5" customHeight="1" x14ac:dyDescent="0.25">
      <c r="A779" s="62" t="s">
        <v>66</v>
      </c>
      <c r="B779" s="47" t="s">
        <v>403</v>
      </c>
      <c r="C779" s="47"/>
      <c r="D779" s="47"/>
      <c r="E779" s="47"/>
      <c r="F779" s="47"/>
      <c r="G779" s="47"/>
      <c r="H779" s="48"/>
      <c r="J779" s="91" t="s">
        <v>48</v>
      </c>
      <c r="K779" s="43"/>
      <c r="L779" s="43"/>
    </row>
    <row r="780" spans="1:20" s="76" customFormat="1" ht="29.25" x14ac:dyDescent="0.25">
      <c r="A780" s="59"/>
      <c r="B780" s="60" t="str">
        <f>CONCATENATE($N$2&amp;": "&amp;VLOOKUP($B779,$M$3:$T$34,2,0))</f>
        <v>Font: Arial</v>
      </c>
      <c r="C780" s="60" t="str">
        <f>CONCATENATE($O$2&amp;": "&amp;VLOOKUP($B779,$M$3:$T$34,3,0))</f>
        <v>T-face: Bold</v>
      </c>
      <c r="D780" s="60" t="str">
        <f>CONCATENATE($P$2&amp;": "&amp;VLOOKUP($B779,$M$3:$T$34,4,0))</f>
        <v>Font size: 11</v>
      </c>
      <c r="E780" s="60" t="str">
        <f>CONCATENATE($Q$2&amp;": "&amp;VLOOKUP($B779,$M$3:$T$34,5,0))</f>
        <v>Row height: 22.5</v>
      </c>
      <c r="F780" s="60" t="str">
        <f>CONCATENATE($R$2&amp;": "&amp;VLOOKUP($B779,$M$3:$T$34,6,0))</f>
        <v>Text col: Black</v>
      </c>
      <c r="G780" s="60" t="str">
        <f>CONCATENATE($S$2&amp;": "&amp;VLOOKUP($B779,$M$3:$T$34,7,0))</f>
        <v>BG col: White</v>
      </c>
      <c r="H780" s="61" t="str">
        <f>CONCATENATE($T$2&amp;": "&amp;VLOOKUP($B779,$M$3:$T$34,8,0))</f>
        <v>Just: Right</v>
      </c>
      <c r="I780" s="3"/>
      <c r="J780" s="91" t="s">
        <v>48</v>
      </c>
      <c r="K780" s="43"/>
      <c r="L780" s="43"/>
      <c r="M780" s="3"/>
      <c r="N780" s="3"/>
      <c r="O780" s="3"/>
      <c r="P780" s="3"/>
      <c r="Q780" s="3"/>
      <c r="R780" s="3"/>
      <c r="S780" s="3"/>
      <c r="T780" s="3"/>
    </row>
    <row r="781" spans="1:20" s="3" customFormat="1" x14ac:dyDescent="0.25">
      <c r="A781" s="59" t="s">
        <v>73</v>
      </c>
      <c r="B781" s="283" t="s">
        <v>292</v>
      </c>
      <c r="C781" s="279"/>
      <c r="D781" s="279"/>
      <c r="E781" s="279"/>
      <c r="F781" s="279"/>
      <c r="G781" s="279"/>
      <c r="H781" s="48"/>
      <c r="I781" s="76"/>
      <c r="J781" s="91" t="s">
        <v>103</v>
      </c>
      <c r="K781" s="43"/>
      <c r="L781" s="43"/>
    </row>
    <row r="782" spans="1:20" s="3" customFormat="1" x14ac:dyDescent="0.25">
      <c r="A782" s="62" t="s">
        <v>74</v>
      </c>
      <c r="B782" s="94" t="s">
        <v>212</v>
      </c>
      <c r="C782" s="94"/>
      <c r="D782" s="94"/>
      <c r="E782" s="94"/>
      <c r="F782" s="94"/>
      <c r="G782" s="94"/>
      <c r="H782" s="48"/>
      <c r="J782" s="91" t="s">
        <v>103</v>
      </c>
      <c r="K782" s="43"/>
      <c r="L782" s="43"/>
    </row>
    <row r="783" spans="1:20" s="3" customFormat="1" x14ac:dyDescent="0.25">
      <c r="A783" s="64" t="s">
        <v>78</v>
      </c>
      <c r="B783" s="47" t="s">
        <v>256</v>
      </c>
      <c r="C783" s="47"/>
      <c r="D783" s="47"/>
      <c r="E783" s="47"/>
      <c r="F783" s="47"/>
      <c r="G783" s="47"/>
      <c r="H783" s="48"/>
      <c r="J783" s="91" t="s">
        <v>48</v>
      </c>
      <c r="K783" s="43"/>
      <c r="L783" s="43"/>
    </row>
    <row r="784" spans="1:20" s="3" customFormat="1" x14ac:dyDescent="0.25">
      <c r="A784" s="64" t="s">
        <v>66</v>
      </c>
      <c r="B784" s="279" t="s">
        <v>115</v>
      </c>
      <c r="C784" s="279"/>
      <c r="D784" s="279"/>
      <c r="E784" s="279"/>
      <c r="F784" s="279"/>
      <c r="G784" s="279"/>
      <c r="H784" s="48"/>
      <c r="J784" s="91" t="s">
        <v>48</v>
      </c>
      <c r="K784" s="43"/>
      <c r="L784" s="43"/>
    </row>
    <row r="785" spans="1:20" s="3" customFormat="1" x14ac:dyDescent="0.25">
      <c r="A785" s="64" t="s">
        <v>84</v>
      </c>
      <c r="B785" s="47" t="s">
        <v>48</v>
      </c>
      <c r="C785" s="47"/>
      <c r="D785" s="47"/>
      <c r="E785" s="47"/>
      <c r="F785" s="47"/>
      <c r="G785" s="47"/>
      <c r="H785" s="48"/>
      <c r="J785" s="91" t="s">
        <v>48</v>
      </c>
      <c r="K785" s="43"/>
      <c r="L785" s="43"/>
    </row>
    <row r="786" spans="1:20" s="3" customFormat="1" ht="15.75" customHeight="1" x14ac:dyDescent="0.25">
      <c r="A786" s="64" t="s">
        <v>105</v>
      </c>
      <c r="B786" s="47" t="s">
        <v>48</v>
      </c>
      <c r="C786" s="47"/>
      <c r="D786" s="47"/>
      <c r="E786" s="47"/>
      <c r="F786" s="47"/>
      <c r="G786" s="47"/>
      <c r="H786" s="48"/>
      <c r="J786" s="91" t="s">
        <v>48</v>
      </c>
      <c r="K786" s="43"/>
      <c r="L786" s="43"/>
    </row>
    <row r="787" spans="1:20" s="3" customFormat="1" ht="15.75" customHeight="1" x14ac:dyDescent="0.25">
      <c r="A787" s="64" t="s">
        <v>106</v>
      </c>
      <c r="B787" s="47" t="s">
        <v>48</v>
      </c>
      <c r="C787" s="47"/>
      <c r="D787" s="47"/>
      <c r="E787" s="47"/>
      <c r="F787" s="47"/>
      <c r="G787" s="47"/>
      <c r="H787" s="48"/>
      <c r="J787" s="91" t="s">
        <v>48</v>
      </c>
      <c r="K787" s="43"/>
      <c r="L787" s="43"/>
    </row>
    <row r="788" spans="1:20" s="3" customFormat="1" ht="15.75" customHeight="1" x14ac:dyDescent="0.25">
      <c r="A788" s="64" t="s">
        <v>107</v>
      </c>
      <c r="B788" s="47" t="s">
        <v>48</v>
      </c>
      <c r="C788" s="47"/>
      <c r="D788" s="47"/>
      <c r="E788" s="47"/>
      <c r="F788" s="47"/>
      <c r="G788" s="47"/>
      <c r="H788" s="48"/>
      <c r="J788" s="91" t="s">
        <v>48</v>
      </c>
      <c r="K788" s="43"/>
      <c r="L788" s="43"/>
    </row>
    <row r="789" spans="1:20" ht="30" x14ac:dyDescent="0.25">
      <c r="A789" s="68" t="s">
        <v>108</v>
      </c>
      <c r="B789" s="47" t="str">
        <f>IF(B779=$M$4,"Yes","No")</f>
        <v>No</v>
      </c>
      <c r="C789" s="47"/>
      <c r="D789" s="47"/>
      <c r="E789" s="47"/>
      <c r="F789" s="47"/>
      <c r="G789" s="47"/>
      <c r="H789" s="67"/>
      <c r="I789" s="3"/>
      <c r="J789" s="91" t="s">
        <v>48</v>
      </c>
      <c r="K789" s="43"/>
      <c r="L789" s="43"/>
      <c r="M789" s="3"/>
      <c r="N789" s="3"/>
      <c r="O789" s="3"/>
      <c r="P789" s="3"/>
      <c r="Q789" s="3"/>
      <c r="R789" s="3"/>
    </row>
    <row r="790" spans="1:20" s="3" customFormat="1" ht="15" customHeight="1" x14ac:dyDescent="0.25">
      <c r="A790" s="62" t="s">
        <v>93</v>
      </c>
      <c r="B790" s="279"/>
      <c r="C790" s="279"/>
      <c r="D790" s="279"/>
      <c r="E790" s="279"/>
      <c r="F790" s="279"/>
      <c r="G790" s="279"/>
      <c r="H790" s="48"/>
      <c r="I790" s="75"/>
      <c r="J790" s="91" t="s">
        <v>48</v>
      </c>
      <c r="K790" s="43"/>
      <c r="L790" s="43"/>
      <c r="M790" s="69"/>
      <c r="N790" s="69"/>
      <c r="O790" s="69"/>
      <c r="P790" s="69"/>
      <c r="Q790" s="69"/>
      <c r="R790" s="69"/>
    </row>
    <row r="791" spans="1:20" s="3" customFormat="1" ht="15.75" customHeight="1" thickBot="1" x14ac:dyDescent="0.25">
      <c r="A791" s="70"/>
      <c r="B791" s="47"/>
      <c r="C791" s="47"/>
      <c r="D791" s="47"/>
      <c r="E791" s="47"/>
      <c r="F791" s="47"/>
      <c r="G791" s="47"/>
      <c r="H791" s="48"/>
      <c r="J791" s="91" t="s">
        <v>48</v>
      </c>
      <c r="K791" s="43"/>
      <c r="L791" s="43"/>
    </row>
    <row r="792" spans="1:20" s="3" customFormat="1" ht="15.75" customHeight="1" thickBot="1" x14ac:dyDescent="0.3">
      <c r="A792" s="108" t="s">
        <v>294</v>
      </c>
      <c r="B792" s="111" t="s">
        <v>290</v>
      </c>
      <c r="C792" s="109"/>
      <c r="D792" s="109"/>
      <c r="E792" s="109"/>
      <c r="F792" s="109"/>
      <c r="G792" s="109"/>
      <c r="H792" s="110"/>
      <c r="J792" s="91" t="s">
        <v>103</v>
      </c>
      <c r="K792" s="43"/>
      <c r="L792" s="43"/>
    </row>
    <row r="793" spans="1:20" s="3" customFormat="1" ht="13.5" customHeight="1" x14ac:dyDescent="0.25">
      <c r="A793" s="62" t="s">
        <v>66</v>
      </c>
      <c r="B793" s="47" t="s">
        <v>60</v>
      </c>
      <c r="C793" s="47"/>
      <c r="D793" s="47"/>
      <c r="E793" s="47"/>
      <c r="F793" s="47"/>
      <c r="G793" s="47"/>
      <c r="H793" s="48"/>
      <c r="J793" s="91" t="s">
        <v>48</v>
      </c>
      <c r="K793" s="43"/>
      <c r="L793" s="43"/>
    </row>
    <row r="794" spans="1:20" s="3" customFormat="1" ht="29.25" x14ac:dyDescent="0.25">
      <c r="A794" s="62"/>
      <c r="B794" s="60" t="str">
        <f>CONCATENATE($N$2&amp;": "&amp;VLOOKUP($B793,$M$3:$T$34,2,0))</f>
        <v>Font: Arial</v>
      </c>
      <c r="C794" s="60" t="str">
        <f>CONCATENATE($O$2&amp;": "&amp;VLOOKUP($B793,$M$3:$T$34,3,0))</f>
        <v>T-face: Normal</v>
      </c>
      <c r="D794" s="60" t="str">
        <f>CONCATENATE($P$2&amp;": "&amp;VLOOKUP($B793,$M$3:$T$34,4,0))</f>
        <v>Font size: 11</v>
      </c>
      <c r="E794" s="60" t="str">
        <f>CONCATENATE($Q$2&amp;": "&amp;VLOOKUP($B793,$M$3:$T$34,5,0))</f>
        <v>Row height: 22.5</v>
      </c>
      <c r="F794" s="60" t="str">
        <f>CONCATENATE($R$2&amp;": "&amp;VLOOKUP($B793,$M$3:$T$34,6,0))</f>
        <v>Text col: Black</v>
      </c>
      <c r="G794" s="60" t="str">
        <f>CONCATENATE($S$2&amp;": "&amp;VLOOKUP($B793,$M$3:$T$34,7,0))</f>
        <v>BG col: White</v>
      </c>
      <c r="H794" s="61" t="str">
        <f>CONCATENATE($T$2&amp;": "&amp;VLOOKUP($B793,$M$3:$T$34,8,0))</f>
        <v>Just: Right</v>
      </c>
      <c r="J794" s="91" t="s">
        <v>48</v>
      </c>
      <c r="K794" s="43"/>
      <c r="L794" s="43"/>
      <c r="S794" s="76"/>
      <c r="T794" s="76"/>
    </row>
    <row r="795" spans="1:20" s="3" customFormat="1" x14ac:dyDescent="0.25">
      <c r="A795" s="62" t="s">
        <v>73</v>
      </c>
      <c r="B795" s="47" t="s">
        <v>275</v>
      </c>
      <c r="C795" s="47"/>
      <c r="D795" s="47"/>
      <c r="E795" s="47"/>
      <c r="F795" s="47"/>
      <c r="G795" s="47"/>
      <c r="H795" s="48"/>
      <c r="J795" s="91" t="s">
        <v>103</v>
      </c>
      <c r="K795" s="43"/>
      <c r="L795" s="43"/>
      <c r="M795" s="76"/>
      <c r="N795" s="76"/>
      <c r="O795" s="76"/>
      <c r="P795" s="76"/>
      <c r="Q795" s="76"/>
      <c r="R795" s="76"/>
    </row>
    <row r="796" spans="1:20" s="3" customFormat="1" ht="29.25" customHeight="1" x14ac:dyDescent="0.25">
      <c r="A796" s="62" t="s">
        <v>74</v>
      </c>
      <c r="B796" s="112">
        <f>'I&amp;E Reconciliation Adjust - WS2'!C32+'I&amp;E Reconciliation Adjust - WS2'!C33+'I&amp;E Reconciliation Adjust - WS2'!C34</f>
        <v>0</v>
      </c>
      <c r="C796" s="298" t="str">
        <f ca="1">_xlfn.FORMULATEXT(B796)</f>
        <v>='I&amp;E Reconciliation Adjust - WS2'!C32+'I&amp;E Reconciliation Adjust - WS2'!C33+'I&amp;E Reconciliation Adjust - WS2'!C34</v>
      </c>
      <c r="D796" s="298"/>
      <c r="E796" s="298"/>
      <c r="F796" s="298"/>
      <c r="G796" s="298"/>
      <c r="H796" s="48"/>
      <c r="J796" s="91" t="s">
        <v>103</v>
      </c>
      <c r="K796" s="43"/>
      <c r="L796" s="43"/>
    </row>
    <row r="797" spans="1:20" s="3" customFormat="1" x14ac:dyDescent="0.25">
      <c r="A797" s="64" t="s">
        <v>78</v>
      </c>
      <c r="B797" s="47" t="s">
        <v>148</v>
      </c>
      <c r="C797" s="47"/>
      <c r="D797" s="47"/>
      <c r="E797" s="47"/>
      <c r="F797" s="47"/>
      <c r="G797" s="47"/>
      <c r="H797" s="48"/>
      <c r="J797" s="91" t="s">
        <v>48</v>
      </c>
      <c r="K797" s="43"/>
      <c r="L797" s="43"/>
    </row>
    <row r="798" spans="1:20" s="3" customFormat="1" x14ac:dyDescent="0.25">
      <c r="A798" s="64" t="s">
        <v>66</v>
      </c>
      <c r="B798" s="279" t="s">
        <v>145</v>
      </c>
      <c r="C798" s="279"/>
      <c r="D798" s="279"/>
      <c r="E798" s="279"/>
      <c r="F798" s="279"/>
      <c r="G798" s="279"/>
      <c r="H798" s="48"/>
      <c r="J798" s="91" t="s">
        <v>48</v>
      </c>
      <c r="K798" s="43"/>
      <c r="L798" s="43"/>
    </row>
    <row r="799" spans="1:20" s="3" customFormat="1" x14ac:dyDescent="0.25">
      <c r="A799" s="64" t="s">
        <v>84</v>
      </c>
      <c r="B799" s="79" t="s">
        <v>48</v>
      </c>
      <c r="C799" s="47"/>
      <c r="D799" s="47"/>
      <c r="E799" s="47"/>
      <c r="F799" s="47"/>
      <c r="G799" s="47"/>
      <c r="H799" s="48"/>
      <c r="J799" s="91" t="s">
        <v>48</v>
      </c>
      <c r="K799" s="43"/>
      <c r="L799" s="43"/>
    </row>
    <row r="800" spans="1:20" s="3" customFormat="1" ht="15.75" customHeight="1" x14ac:dyDescent="0.25">
      <c r="A800" s="64" t="s">
        <v>105</v>
      </c>
      <c r="B800" s="79" t="s">
        <v>48</v>
      </c>
      <c r="C800" s="47"/>
      <c r="D800" s="47"/>
      <c r="E800" s="47"/>
      <c r="F800" s="47"/>
      <c r="G800" s="47"/>
      <c r="H800" s="48"/>
      <c r="J800" s="91" t="s">
        <v>48</v>
      </c>
      <c r="K800" s="43"/>
      <c r="L800" s="43"/>
    </row>
    <row r="801" spans="1:18" s="3" customFormat="1" ht="15.75" customHeight="1" x14ac:dyDescent="0.25">
      <c r="A801" s="64" t="s">
        <v>106</v>
      </c>
      <c r="B801" s="284" t="s">
        <v>48</v>
      </c>
      <c r="C801" s="284"/>
      <c r="D801" s="284"/>
      <c r="E801" s="284"/>
      <c r="F801" s="284"/>
      <c r="G801" s="284"/>
      <c r="H801" s="48"/>
      <c r="J801" s="91" t="s">
        <v>48</v>
      </c>
      <c r="K801" s="43"/>
      <c r="L801" s="43"/>
    </row>
    <row r="802" spans="1:18" s="3" customFormat="1" ht="15.75" customHeight="1" x14ac:dyDescent="0.25">
      <c r="A802" s="64" t="s">
        <v>107</v>
      </c>
      <c r="B802" s="47" t="s">
        <v>48</v>
      </c>
      <c r="C802" s="47"/>
      <c r="D802" s="47"/>
      <c r="E802" s="47"/>
      <c r="F802" s="47"/>
      <c r="G802" s="47"/>
      <c r="H802" s="48"/>
      <c r="J802" s="91" t="s">
        <v>48</v>
      </c>
      <c r="K802" s="43"/>
      <c r="L802" s="43"/>
    </row>
    <row r="803" spans="1:18" ht="30" x14ac:dyDescent="0.25">
      <c r="A803" s="68" t="s">
        <v>108</v>
      </c>
      <c r="B803" s="47" t="str">
        <f>IF(B793=$M$4,"Yes","No")</f>
        <v>No</v>
      </c>
      <c r="C803" s="47"/>
      <c r="D803" s="47"/>
      <c r="E803" s="47"/>
      <c r="F803" s="47"/>
      <c r="G803" s="47"/>
      <c r="H803" s="67"/>
      <c r="I803" s="3"/>
      <c r="J803" s="91" t="s">
        <v>48</v>
      </c>
      <c r="K803" s="43"/>
      <c r="L803" s="43"/>
      <c r="M803" s="3"/>
      <c r="N803" s="3"/>
      <c r="O803" s="3"/>
      <c r="P803" s="3"/>
      <c r="Q803" s="3"/>
      <c r="R803" s="3"/>
    </row>
    <row r="804" spans="1:18" s="3" customFormat="1" ht="15.75" customHeight="1" x14ac:dyDescent="0.25">
      <c r="A804" s="62" t="s">
        <v>93</v>
      </c>
      <c r="B804" s="279"/>
      <c r="C804" s="279"/>
      <c r="D804" s="279"/>
      <c r="E804" s="279"/>
      <c r="F804" s="279"/>
      <c r="G804" s="279"/>
      <c r="H804" s="48"/>
      <c r="I804" s="75"/>
      <c r="J804" s="91" t="s">
        <v>48</v>
      </c>
      <c r="L804" s="43"/>
      <c r="M804" s="69"/>
      <c r="N804" s="69"/>
      <c r="O804" s="69"/>
      <c r="P804" s="69"/>
      <c r="Q804" s="69"/>
      <c r="R804" s="69"/>
    </row>
    <row r="805" spans="1:18" s="3" customFormat="1" ht="15.75" customHeight="1" thickBot="1" x14ac:dyDescent="0.25">
      <c r="A805" s="70"/>
      <c r="B805" s="47"/>
      <c r="C805" s="47"/>
      <c r="D805" s="47"/>
      <c r="E805" s="47"/>
      <c r="F805" s="47"/>
      <c r="G805" s="47"/>
      <c r="H805" s="48"/>
      <c r="J805" s="91" t="s">
        <v>48</v>
      </c>
      <c r="K805" s="43"/>
      <c r="L805" s="43"/>
    </row>
    <row r="806" spans="1:18" s="3" customFormat="1" ht="15.75" customHeight="1" thickBot="1" x14ac:dyDescent="0.3">
      <c r="A806" s="108" t="s">
        <v>298</v>
      </c>
      <c r="B806" s="111" t="s">
        <v>295</v>
      </c>
      <c r="C806" s="109"/>
      <c r="D806" s="109"/>
      <c r="E806" s="109"/>
      <c r="F806" s="109"/>
      <c r="G806" s="109"/>
      <c r="H806" s="110"/>
      <c r="J806" s="91" t="s">
        <v>103</v>
      </c>
      <c r="K806" s="43"/>
      <c r="L806" s="43"/>
    </row>
    <row r="807" spans="1:18" s="3" customFormat="1" ht="13.5" customHeight="1" x14ac:dyDescent="0.25">
      <c r="A807" s="62" t="s">
        <v>66</v>
      </c>
      <c r="B807" s="47" t="s">
        <v>404</v>
      </c>
      <c r="C807" s="47"/>
      <c r="D807" s="47"/>
      <c r="E807" s="47"/>
      <c r="F807" s="47"/>
      <c r="G807" s="47"/>
      <c r="H807" s="48"/>
      <c r="J807" s="91" t="s">
        <v>48</v>
      </c>
      <c r="K807" s="43"/>
      <c r="L807" s="43"/>
    </row>
    <row r="808" spans="1:18" s="3" customFormat="1" ht="29.25" x14ac:dyDescent="0.25">
      <c r="A808" s="62"/>
      <c r="B808" s="60" t="str">
        <f>CONCATENATE($N$2&amp;": "&amp;VLOOKUP($B807,$M$3:$T$34,2,0))</f>
        <v>Font: Arial</v>
      </c>
      <c r="C808" s="60" t="str">
        <f>CONCATENATE($O$2&amp;": "&amp;VLOOKUP($B807,$M$3:$T$34,3,0))</f>
        <v>T-face: Bold</v>
      </c>
      <c r="D808" s="60" t="str">
        <f>CONCATENATE($P$2&amp;": "&amp;VLOOKUP($B807,$M$3:$T$34,4,0))</f>
        <v>Font size: 11</v>
      </c>
      <c r="E808" s="60" t="str">
        <f>CONCATENATE($Q$2&amp;": "&amp;VLOOKUP($B807,$M$3:$T$34,5,0))</f>
        <v>Row height: 31.5</v>
      </c>
      <c r="F808" s="60" t="str">
        <f>CONCATENATE($R$2&amp;": "&amp;VLOOKUP($B807,$M$3:$T$34,6,0))</f>
        <v>Text col: White</v>
      </c>
      <c r="G808" s="60" t="str">
        <f>CONCATENATE($S$2&amp;": "&amp;VLOOKUP($B807,$M$3:$T$34,7,0))</f>
        <v>BG col: Teal</v>
      </c>
      <c r="H808" s="61" t="str">
        <f>CONCATENATE($T$2&amp;": "&amp;VLOOKUP($B807,$M$3:$T$34,8,0))</f>
        <v>Just: Right</v>
      </c>
      <c r="J808" s="91" t="s">
        <v>48</v>
      </c>
      <c r="K808" s="43"/>
      <c r="L808" s="43"/>
    </row>
    <row r="809" spans="1:18" s="3" customFormat="1" x14ac:dyDescent="0.25">
      <c r="A809" s="62" t="s">
        <v>73</v>
      </c>
      <c r="B809" s="47" t="s">
        <v>295</v>
      </c>
      <c r="C809" s="47"/>
      <c r="D809" s="47"/>
      <c r="E809" s="47"/>
      <c r="F809" s="47"/>
      <c r="G809" s="47"/>
      <c r="H809" s="48"/>
      <c r="J809" s="91" t="s">
        <v>103</v>
      </c>
      <c r="K809" s="43"/>
      <c r="L809" s="43"/>
    </row>
    <row r="810" spans="1:18" s="3" customFormat="1" x14ac:dyDescent="0.25">
      <c r="A810" s="62" t="s">
        <v>74</v>
      </c>
      <c r="B810" s="47" t="s">
        <v>296</v>
      </c>
      <c r="C810" s="47" t="s">
        <v>297</v>
      </c>
      <c r="D810" s="47"/>
      <c r="E810" s="47"/>
      <c r="F810" s="47"/>
      <c r="G810" s="47"/>
      <c r="H810" s="48"/>
      <c r="J810" s="91" t="s">
        <v>103</v>
      </c>
      <c r="K810" s="43"/>
      <c r="L810" s="43"/>
    </row>
    <row r="811" spans="1:18" s="3" customFormat="1" x14ac:dyDescent="0.25">
      <c r="A811" s="64" t="s">
        <v>78</v>
      </c>
      <c r="B811" s="47" t="s">
        <v>256</v>
      </c>
      <c r="C811" s="47"/>
      <c r="D811" s="47"/>
      <c r="E811" s="47"/>
      <c r="F811" s="47"/>
      <c r="G811" s="47"/>
      <c r="H811" s="48"/>
      <c r="J811" s="91" t="s">
        <v>48</v>
      </c>
      <c r="K811" s="43"/>
      <c r="L811" s="43"/>
    </row>
    <row r="812" spans="1:18" s="3" customFormat="1" x14ac:dyDescent="0.25">
      <c r="A812" s="64" t="s">
        <v>66</v>
      </c>
      <c r="B812" s="279" t="s">
        <v>115</v>
      </c>
      <c r="C812" s="279"/>
      <c r="D812" s="279"/>
      <c r="E812" s="279"/>
      <c r="F812" s="279"/>
      <c r="G812" s="279"/>
      <c r="H812" s="48"/>
      <c r="J812" s="91" t="s">
        <v>48</v>
      </c>
      <c r="K812" s="43"/>
      <c r="L812" s="43"/>
    </row>
    <row r="813" spans="1:18" s="3" customFormat="1" x14ac:dyDescent="0.25">
      <c r="A813" s="64" t="s">
        <v>84</v>
      </c>
      <c r="B813" s="79" t="s">
        <v>48</v>
      </c>
      <c r="C813" s="47"/>
      <c r="D813" s="47"/>
      <c r="E813" s="47"/>
      <c r="F813" s="47"/>
      <c r="G813" s="47"/>
      <c r="H813" s="48"/>
      <c r="J813" s="91" t="s">
        <v>103</v>
      </c>
      <c r="K813" s="43"/>
      <c r="L813" s="43"/>
    </row>
    <row r="814" spans="1:18" s="3" customFormat="1" ht="15.75" customHeight="1" x14ac:dyDescent="0.25">
      <c r="A814" s="64" t="s">
        <v>105</v>
      </c>
      <c r="B814" s="79" t="s">
        <v>48</v>
      </c>
      <c r="C814" s="47"/>
      <c r="D814" s="47"/>
      <c r="E814" s="47"/>
      <c r="F814" s="47"/>
      <c r="G814" s="47"/>
      <c r="H814" s="48"/>
      <c r="J814" s="91" t="s">
        <v>103</v>
      </c>
      <c r="K814" s="43"/>
      <c r="L814" s="43"/>
    </row>
    <row r="815" spans="1:18" s="3" customFormat="1" ht="15.75" customHeight="1" x14ac:dyDescent="0.25">
      <c r="A815" s="64" t="s">
        <v>106</v>
      </c>
      <c r="B815" s="284" t="s">
        <v>48</v>
      </c>
      <c r="C815" s="284"/>
      <c r="D815" s="284"/>
      <c r="E815" s="284"/>
      <c r="F815" s="284"/>
      <c r="G815" s="284"/>
      <c r="H815" s="48"/>
      <c r="J815" s="91" t="s">
        <v>48</v>
      </c>
      <c r="K815" s="43"/>
      <c r="L815" s="43"/>
    </row>
    <row r="816" spans="1:18" s="3" customFormat="1" ht="15.75" customHeight="1" x14ac:dyDescent="0.25">
      <c r="A816" s="64" t="s">
        <v>107</v>
      </c>
      <c r="B816" s="47" t="s">
        <v>48</v>
      </c>
      <c r="C816" s="47"/>
      <c r="D816" s="47"/>
      <c r="E816" s="47"/>
      <c r="F816" s="47"/>
      <c r="G816" s="47"/>
      <c r="H816" s="48"/>
      <c r="J816" s="91" t="s">
        <v>48</v>
      </c>
      <c r="K816" s="43"/>
      <c r="L816" s="43"/>
    </row>
    <row r="817" spans="1:18" ht="30" x14ac:dyDescent="0.25">
      <c r="A817" s="68" t="s">
        <v>108</v>
      </c>
      <c r="B817" s="47" t="s">
        <v>267</v>
      </c>
      <c r="C817" s="47"/>
      <c r="D817" s="47"/>
      <c r="E817" s="47"/>
      <c r="F817" s="47"/>
      <c r="G817" s="47"/>
      <c r="H817" s="67"/>
      <c r="I817" s="3"/>
      <c r="J817" s="91" t="s">
        <v>48</v>
      </c>
      <c r="K817" s="43"/>
      <c r="L817" s="43"/>
      <c r="M817" s="3"/>
      <c r="N817" s="3"/>
      <c r="O817" s="3"/>
      <c r="P817" s="3"/>
      <c r="Q817" s="3"/>
      <c r="R817" s="3"/>
    </row>
    <row r="818" spans="1:18" s="3" customFormat="1" ht="15" customHeight="1" x14ac:dyDescent="0.25">
      <c r="A818" s="62" t="s">
        <v>93</v>
      </c>
      <c r="B818" s="279"/>
      <c r="C818" s="279"/>
      <c r="D818" s="279"/>
      <c r="E818" s="279"/>
      <c r="F818" s="279"/>
      <c r="G818" s="279"/>
      <c r="H818" s="48"/>
      <c r="I818" s="75"/>
      <c r="J818" s="91" t="s">
        <v>48</v>
      </c>
      <c r="K818" s="43"/>
      <c r="L818" s="43"/>
      <c r="M818" s="69"/>
      <c r="N818" s="69"/>
      <c r="O818" s="69"/>
      <c r="P818" s="69"/>
      <c r="Q818" s="69"/>
      <c r="R818" s="69"/>
    </row>
    <row r="819" spans="1:18" s="3" customFormat="1" ht="15.75" customHeight="1" thickBot="1" x14ac:dyDescent="0.25">
      <c r="A819" s="70"/>
      <c r="B819" s="47"/>
      <c r="C819" s="47"/>
      <c r="D819" s="47"/>
      <c r="E819" s="47"/>
      <c r="F819" s="47"/>
      <c r="G819" s="47"/>
      <c r="H819" s="48"/>
      <c r="J819" s="91" t="s">
        <v>48</v>
      </c>
      <c r="K819" s="43"/>
      <c r="L819" s="43"/>
    </row>
    <row r="820" spans="1:18" s="3" customFormat="1" ht="15.75" customHeight="1" thickBot="1" x14ac:dyDescent="0.3">
      <c r="A820" s="108" t="s">
        <v>429</v>
      </c>
      <c r="B820" s="111" t="s">
        <v>295</v>
      </c>
      <c r="C820" s="109"/>
      <c r="D820" s="109"/>
      <c r="E820" s="109"/>
      <c r="F820" s="109"/>
      <c r="G820" s="109"/>
      <c r="H820" s="110"/>
      <c r="J820" s="91" t="s">
        <v>103</v>
      </c>
      <c r="K820" s="43"/>
      <c r="L820" s="43"/>
    </row>
    <row r="821" spans="1:18" s="3" customFormat="1" ht="13.5" customHeight="1" x14ac:dyDescent="0.25">
      <c r="A821" s="62" t="s">
        <v>66</v>
      </c>
      <c r="B821" s="47" t="s">
        <v>404</v>
      </c>
      <c r="C821" s="47"/>
      <c r="D821" s="47"/>
      <c r="E821" s="47"/>
      <c r="F821" s="47"/>
      <c r="G821" s="47"/>
      <c r="H821" s="48"/>
      <c r="J821" s="91" t="s">
        <v>48</v>
      </c>
      <c r="K821" s="43"/>
      <c r="L821" s="43"/>
    </row>
    <row r="822" spans="1:18" s="3" customFormat="1" ht="29.25" x14ac:dyDescent="0.25">
      <c r="A822" s="62"/>
      <c r="B822" s="60" t="str">
        <f>CONCATENATE($N$2&amp;": "&amp;VLOOKUP($B821,$M$3:$T$34,2,0))</f>
        <v>Font: Arial</v>
      </c>
      <c r="C822" s="60" t="str">
        <f>CONCATENATE($O$2&amp;": "&amp;VLOOKUP($B821,$M$3:$T$34,3,0))</f>
        <v>T-face: Bold</v>
      </c>
      <c r="D822" s="60" t="str">
        <f>CONCATENATE($P$2&amp;": "&amp;VLOOKUP($B821,$M$3:$T$34,4,0))</f>
        <v>Font size: 11</v>
      </c>
      <c r="E822" s="60" t="str">
        <f>CONCATENATE($Q$2&amp;": "&amp;VLOOKUP($B821,$M$3:$T$34,5,0))</f>
        <v>Row height: 31.5</v>
      </c>
      <c r="F822" s="60" t="str">
        <f>CONCATENATE($R$2&amp;": "&amp;VLOOKUP($B821,$M$3:$T$34,6,0))</f>
        <v>Text col: White</v>
      </c>
      <c r="G822" s="60" t="str">
        <f>CONCATENATE($S$2&amp;": "&amp;VLOOKUP($B821,$M$3:$T$34,7,0))</f>
        <v>BG col: Teal</v>
      </c>
      <c r="H822" s="61" t="str">
        <f>CONCATENATE($T$2&amp;": "&amp;VLOOKUP($B821,$M$3:$T$34,8,0))</f>
        <v>Just: Right</v>
      </c>
      <c r="J822" s="91" t="s">
        <v>48</v>
      </c>
      <c r="K822" s="43"/>
      <c r="L822" s="43"/>
    </row>
    <row r="823" spans="1:18" s="3" customFormat="1" x14ac:dyDescent="0.25">
      <c r="A823" s="62" t="s">
        <v>73</v>
      </c>
      <c r="B823" s="47" t="s">
        <v>275</v>
      </c>
      <c r="C823" s="47"/>
      <c r="D823" s="47"/>
      <c r="E823" s="47"/>
      <c r="F823" s="47"/>
      <c r="G823" s="47"/>
      <c r="H823" s="48"/>
      <c r="J823" s="91" t="s">
        <v>103</v>
      </c>
      <c r="K823" s="43"/>
      <c r="L823" s="43"/>
    </row>
    <row r="824" spans="1:18" s="3" customFormat="1" ht="32.25" customHeight="1" x14ac:dyDescent="0.25">
      <c r="A824" s="62" t="s">
        <v>74</v>
      </c>
      <c r="B824" s="112">
        <f>'I&amp;E Reconciliation Adjust - WS2'!C28+'I&amp;E Reconciliation Adjust - WS2'!C29-'I&amp;E Reconciliation Adjust - WS2'!C32-'I&amp;E Reconciliation Adjust - WS2'!C33-'I&amp;E Reconciliation Adjust - WS2'!C34</f>
        <v>0</v>
      </c>
      <c r="C824" s="298" t="str">
        <f ca="1">_xlfn.FORMULATEXT(B824)</f>
        <v>='I&amp;E Reconciliation Adjust - WS2'!C28+'I&amp;E Reconciliation Adjust - WS2'!C29-'I&amp;E Reconciliation Adjust - WS2'!C32-'I&amp;E Reconciliation Adjust - WS2'!C33-'I&amp;E Reconciliation Adjust - WS2'!C34</v>
      </c>
      <c r="D824" s="298"/>
      <c r="E824" s="298"/>
      <c r="F824" s="298"/>
      <c r="G824" s="298"/>
      <c r="H824" s="48"/>
      <c r="J824" s="91" t="s">
        <v>103</v>
      </c>
      <c r="K824" s="43"/>
      <c r="L824" s="43"/>
    </row>
    <row r="825" spans="1:18" s="3" customFormat="1" x14ac:dyDescent="0.25">
      <c r="A825" s="64" t="s">
        <v>78</v>
      </c>
      <c r="B825" s="47" t="s">
        <v>148</v>
      </c>
      <c r="C825" s="47"/>
      <c r="D825" s="47"/>
      <c r="E825" s="47"/>
      <c r="F825" s="47"/>
      <c r="G825" s="47"/>
      <c r="H825" s="48"/>
      <c r="J825" s="91" t="s">
        <v>48</v>
      </c>
      <c r="K825" s="43"/>
      <c r="L825" s="43"/>
    </row>
    <row r="826" spans="1:18" s="3" customFormat="1" x14ac:dyDescent="0.25">
      <c r="A826" s="64" t="s">
        <v>66</v>
      </c>
      <c r="B826" s="279" t="s">
        <v>145</v>
      </c>
      <c r="C826" s="279"/>
      <c r="D826" s="279"/>
      <c r="E826" s="279"/>
      <c r="F826" s="279"/>
      <c r="G826" s="279"/>
      <c r="H826" s="48"/>
      <c r="J826" s="91" t="s">
        <v>48</v>
      </c>
      <c r="K826" s="43"/>
      <c r="L826" s="43"/>
    </row>
    <row r="827" spans="1:18" s="3" customFormat="1" x14ac:dyDescent="0.25">
      <c r="A827" s="64" t="s">
        <v>84</v>
      </c>
      <c r="B827" s="79" t="s">
        <v>48</v>
      </c>
      <c r="C827" s="47"/>
      <c r="D827" s="47"/>
      <c r="E827" s="47"/>
      <c r="F827" s="47"/>
      <c r="G827" s="47"/>
      <c r="H827" s="48"/>
      <c r="J827" s="91" t="s">
        <v>48</v>
      </c>
      <c r="K827" s="43"/>
      <c r="L827" s="43"/>
    </row>
    <row r="828" spans="1:18" s="3" customFormat="1" ht="15.75" customHeight="1" x14ac:dyDescent="0.25">
      <c r="A828" s="64" t="s">
        <v>105</v>
      </c>
      <c r="B828" s="79" t="s">
        <v>48</v>
      </c>
      <c r="C828" s="47"/>
      <c r="D828" s="47"/>
      <c r="E828" s="47"/>
      <c r="F828" s="47"/>
      <c r="G828" s="47"/>
      <c r="H828" s="48"/>
      <c r="J828" s="91" t="s">
        <v>48</v>
      </c>
      <c r="K828" s="43"/>
      <c r="L828" s="43"/>
    </row>
    <row r="829" spans="1:18" s="3" customFormat="1" ht="15.75" customHeight="1" x14ac:dyDescent="0.25">
      <c r="A829" s="64" t="s">
        <v>106</v>
      </c>
      <c r="B829" s="284" t="s">
        <v>48</v>
      </c>
      <c r="C829" s="284"/>
      <c r="D829" s="284"/>
      <c r="E829" s="284"/>
      <c r="F829" s="284"/>
      <c r="G829" s="284"/>
      <c r="H829" s="48"/>
      <c r="J829" s="91" t="s">
        <v>48</v>
      </c>
      <c r="K829" s="43"/>
      <c r="L829" s="43"/>
    </row>
    <row r="830" spans="1:18" s="3" customFormat="1" ht="15.75" customHeight="1" x14ac:dyDescent="0.25">
      <c r="A830" s="64" t="s">
        <v>107</v>
      </c>
      <c r="B830" s="47" t="s">
        <v>48</v>
      </c>
      <c r="C830" s="47"/>
      <c r="D830" s="47"/>
      <c r="E830" s="47"/>
      <c r="F830" s="47"/>
      <c r="G830" s="47"/>
      <c r="H830" s="48"/>
      <c r="J830" s="91" t="s">
        <v>48</v>
      </c>
      <c r="K830" s="43"/>
      <c r="L830" s="43"/>
    </row>
    <row r="831" spans="1:18" ht="30" x14ac:dyDescent="0.25">
      <c r="A831" s="68" t="s">
        <v>108</v>
      </c>
      <c r="B831" s="47" t="str">
        <f>IF(B821=$M$4,"Yes","No")</f>
        <v>No</v>
      </c>
      <c r="C831" s="47"/>
      <c r="D831" s="47"/>
      <c r="E831" s="47"/>
      <c r="F831" s="47"/>
      <c r="G831" s="47"/>
      <c r="H831" s="67"/>
      <c r="I831" s="3"/>
      <c r="J831" s="91" t="s">
        <v>48</v>
      </c>
      <c r="K831" s="43"/>
      <c r="L831" s="43"/>
      <c r="M831" s="3"/>
      <c r="N831" s="3"/>
      <c r="O831" s="3"/>
      <c r="P831" s="3"/>
      <c r="Q831" s="3"/>
      <c r="R831" s="3"/>
    </row>
    <row r="832" spans="1:18" s="3" customFormat="1" ht="15.75" customHeight="1" x14ac:dyDescent="0.25">
      <c r="A832" s="62" t="s">
        <v>93</v>
      </c>
      <c r="B832" s="279"/>
      <c r="C832" s="279"/>
      <c r="D832" s="279"/>
      <c r="E832" s="279"/>
      <c r="F832" s="279"/>
      <c r="G832" s="279"/>
      <c r="H832" s="48"/>
      <c r="I832" s="75"/>
      <c r="J832" s="91" t="s">
        <v>48</v>
      </c>
      <c r="L832" s="43"/>
      <c r="M832" s="69"/>
      <c r="N832" s="69"/>
      <c r="O832" s="69"/>
      <c r="P832" s="69"/>
      <c r="Q832" s="69"/>
      <c r="R832" s="69"/>
    </row>
    <row r="833" spans="1:20" s="3" customFormat="1" ht="15.75" customHeight="1" thickBot="1" x14ac:dyDescent="0.25">
      <c r="A833" s="70"/>
      <c r="B833" s="47"/>
      <c r="C833" s="47"/>
      <c r="D833" s="47"/>
      <c r="E833" s="47"/>
      <c r="F833" s="47"/>
      <c r="G833" s="47"/>
      <c r="H833" s="48"/>
      <c r="J833" s="91" t="s">
        <v>48</v>
      </c>
      <c r="K833" s="43"/>
      <c r="L833" s="43"/>
    </row>
    <row r="834" spans="1:20" s="3" customFormat="1" ht="15.75" thickBot="1" x14ac:dyDescent="0.3">
      <c r="A834" s="108" t="s">
        <v>302</v>
      </c>
      <c r="B834" s="111" t="s">
        <v>299</v>
      </c>
      <c r="C834" s="109"/>
      <c r="D834" s="109"/>
      <c r="E834" s="109"/>
      <c r="F834" s="109"/>
      <c r="G834" s="109"/>
      <c r="H834" s="110"/>
      <c r="J834" s="91" t="s">
        <v>103</v>
      </c>
      <c r="K834" s="43"/>
      <c r="L834" s="43"/>
    </row>
    <row r="835" spans="1:20" s="3" customFormat="1" ht="13.5" customHeight="1" x14ac:dyDescent="0.25">
      <c r="A835" s="62" t="s">
        <v>66</v>
      </c>
      <c r="B835" s="47" t="s">
        <v>398</v>
      </c>
      <c r="C835" s="47"/>
      <c r="D835" s="47"/>
      <c r="E835" s="47"/>
      <c r="F835" s="47"/>
      <c r="G835" s="47"/>
      <c r="H835" s="48"/>
      <c r="J835" s="91" t="s">
        <v>48</v>
      </c>
      <c r="K835" s="43"/>
      <c r="L835" s="43"/>
    </row>
    <row r="836" spans="1:20" s="76" customFormat="1" ht="29.25" x14ac:dyDescent="0.25">
      <c r="A836" s="59"/>
      <c r="B836" s="60" t="str">
        <f>CONCATENATE($N$2&amp;": "&amp;VLOOKUP($B835,$M$3:$T$34,2,0))</f>
        <v>Font: Arial</v>
      </c>
      <c r="C836" s="60" t="str">
        <f>CONCATENATE($O$2&amp;": "&amp;VLOOKUP($B835,$M$3:$T$34,3,0))</f>
        <v>T-face: Bold</v>
      </c>
      <c r="D836" s="60" t="str">
        <f>CONCATENATE($P$2&amp;": "&amp;VLOOKUP($B835,$M$3:$T$34,4,0))</f>
        <v>Font size: 14</v>
      </c>
      <c r="E836" s="60" t="str">
        <f>CONCATENATE($Q$2&amp;": "&amp;VLOOKUP($B835,$M$3:$T$34,5,0))</f>
        <v>Row height: 31.5</v>
      </c>
      <c r="F836" s="60" t="str">
        <f>CONCATENATE($R$2&amp;": "&amp;VLOOKUP($B835,$M$3:$T$34,6,0))</f>
        <v>Text col: Black</v>
      </c>
      <c r="G836" s="60" t="str">
        <f>CONCATENATE($S$2&amp;": "&amp;VLOOKUP($B835,$M$3:$T$34,7,0))</f>
        <v>BG col: White</v>
      </c>
      <c r="H836" s="61" t="str">
        <f>CONCATENATE($T$2&amp;": "&amp;VLOOKUP($B835,$M$3:$T$34,8,0))</f>
        <v>Just: Centre</v>
      </c>
      <c r="I836" s="3"/>
      <c r="J836" s="91" t="s">
        <v>48</v>
      </c>
      <c r="K836" s="43"/>
      <c r="L836" s="43"/>
      <c r="M836" s="3"/>
      <c r="N836" s="3"/>
      <c r="O836" s="3"/>
      <c r="P836" s="3"/>
      <c r="Q836" s="3"/>
      <c r="R836" s="3"/>
      <c r="S836" s="3"/>
      <c r="T836" s="3"/>
    </row>
    <row r="837" spans="1:20" s="3" customFormat="1" x14ac:dyDescent="0.25">
      <c r="A837" s="59" t="s">
        <v>73</v>
      </c>
      <c r="B837" s="283" t="s">
        <v>299</v>
      </c>
      <c r="C837" s="279"/>
      <c r="D837" s="279"/>
      <c r="E837" s="279"/>
      <c r="F837" s="279"/>
      <c r="G837" s="279"/>
      <c r="H837" s="48"/>
      <c r="I837" s="76"/>
      <c r="J837" s="91" t="s">
        <v>103</v>
      </c>
      <c r="K837" s="43"/>
      <c r="L837" s="43"/>
    </row>
    <row r="838" spans="1:20" s="3" customFormat="1" x14ac:dyDescent="0.25">
      <c r="A838" s="62" t="s">
        <v>74</v>
      </c>
      <c r="B838" s="94" t="s">
        <v>190</v>
      </c>
      <c r="C838" s="94"/>
      <c r="D838" s="94"/>
      <c r="E838" s="94"/>
      <c r="F838" s="94"/>
      <c r="G838" s="94"/>
      <c r="H838" s="48"/>
      <c r="J838" s="91" t="s">
        <v>103</v>
      </c>
      <c r="K838" s="43"/>
      <c r="L838" s="43"/>
    </row>
    <row r="839" spans="1:20" s="3" customFormat="1" x14ac:dyDescent="0.25">
      <c r="A839" s="64" t="s">
        <v>78</v>
      </c>
      <c r="B839" s="47" t="s">
        <v>256</v>
      </c>
      <c r="C839" s="47"/>
      <c r="D839" s="47"/>
      <c r="E839" s="47"/>
      <c r="F839" s="47"/>
      <c r="G839" s="47"/>
      <c r="H839" s="48"/>
      <c r="J839" s="91" t="s">
        <v>48</v>
      </c>
      <c r="K839" s="43"/>
      <c r="L839" s="43"/>
    </row>
    <row r="840" spans="1:20" s="3" customFormat="1" x14ac:dyDescent="0.25">
      <c r="A840" s="64" t="s">
        <v>66</v>
      </c>
      <c r="B840" s="279" t="s">
        <v>115</v>
      </c>
      <c r="C840" s="279"/>
      <c r="D840" s="279"/>
      <c r="E840" s="279"/>
      <c r="F840" s="279"/>
      <c r="G840" s="279"/>
      <c r="H840" s="48"/>
      <c r="J840" s="91" t="s">
        <v>48</v>
      </c>
      <c r="K840" s="43"/>
      <c r="L840" s="43"/>
    </row>
    <row r="841" spans="1:20" s="3" customFormat="1" x14ac:dyDescent="0.25">
      <c r="A841" s="64" t="s">
        <v>84</v>
      </c>
      <c r="B841" s="47" t="s">
        <v>48</v>
      </c>
      <c r="C841" s="47"/>
      <c r="D841" s="47"/>
      <c r="E841" s="47"/>
      <c r="F841" s="47"/>
      <c r="G841" s="47"/>
      <c r="H841" s="48"/>
      <c r="J841" s="91" t="s">
        <v>48</v>
      </c>
      <c r="K841" s="43"/>
      <c r="L841" s="43"/>
    </row>
    <row r="842" spans="1:20" s="3" customFormat="1" ht="15.75" customHeight="1" x14ac:dyDescent="0.25">
      <c r="A842" s="64" t="s">
        <v>105</v>
      </c>
      <c r="B842" s="47" t="s">
        <v>48</v>
      </c>
      <c r="C842" s="47"/>
      <c r="D842" s="47"/>
      <c r="E842" s="47"/>
      <c r="F842" s="47"/>
      <c r="G842" s="47"/>
      <c r="H842" s="48"/>
      <c r="J842" s="91" t="s">
        <v>48</v>
      </c>
      <c r="K842" s="43"/>
      <c r="L842" s="43"/>
    </row>
    <row r="843" spans="1:20" s="3" customFormat="1" ht="15.75" customHeight="1" x14ac:dyDescent="0.25">
      <c r="A843" s="64" t="s">
        <v>106</v>
      </c>
      <c r="B843" s="47" t="s">
        <v>48</v>
      </c>
      <c r="C843" s="47"/>
      <c r="D843" s="47"/>
      <c r="E843" s="47"/>
      <c r="F843" s="47"/>
      <c r="G843" s="47"/>
      <c r="H843" s="48"/>
      <c r="J843" s="91" t="s">
        <v>48</v>
      </c>
      <c r="K843" s="43"/>
      <c r="L843" s="43"/>
    </row>
    <row r="844" spans="1:20" s="3" customFormat="1" ht="15.75" customHeight="1" x14ac:dyDescent="0.25">
      <c r="A844" s="64" t="s">
        <v>107</v>
      </c>
      <c r="B844" s="47" t="s">
        <v>48</v>
      </c>
      <c r="C844" s="47"/>
      <c r="D844" s="47"/>
      <c r="E844" s="47"/>
      <c r="F844" s="47"/>
      <c r="G844" s="47"/>
      <c r="H844" s="48"/>
      <c r="J844" s="91" t="s">
        <v>48</v>
      </c>
      <c r="K844" s="43"/>
      <c r="L844" s="43"/>
    </row>
    <row r="845" spans="1:20" ht="30" x14ac:dyDescent="0.25">
      <c r="A845" s="68" t="s">
        <v>108</v>
      </c>
      <c r="B845" s="47" t="str">
        <f>IF(B835=$M$4,"Yes","No")</f>
        <v>No</v>
      </c>
      <c r="C845" s="47"/>
      <c r="D845" s="47"/>
      <c r="E845" s="47"/>
      <c r="F845" s="47"/>
      <c r="G845" s="47"/>
      <c r="H845" s="67"/>
      <c r="I845" s="3"/>
      <c r="J845" s="91" t="s">
        <v>48</v>
      </c>
      <c r="K845" s="43"/>
      <c r="L845" s="43"/>
      <c r="M845" s="3"/>
      <c r="N845" s="3"/>
      <c r="O845" s="3"/>
      <c r="P845" s="3"/>
      <c r="Q845" s="3"/>
      <c r="R845" s="3"/>
    </row>
    <row r="846" spans="1:20" s="3" customFormat="1" ht="15" customHeight="1" x14ac:dyDescent="0.25">
      <c r="A846" s="62" t="s">
        <v>93</v>
      </c>
      <c r="B846" s="279"/>
      <c r="C846" s="279"/>
      <c r="D846" s="279"/>
      <c r="E846" s="279"/>
      <c r="F846" s="279"/>
      <c r="G846" s="279"/>
      <c r="H846" s="48"/>
      <c r="I846" s="75"/>
      <c r="J846" s="91" t="s">
        <v>48</v>
      </c>
      <c r="K846" s="43"/>
      <c r="L846" s="43"/>
      <c r="M846" s="69"/>
      <c r="N846" s="69"/>
      <c r="O846" s="69"/>
      <c r="P846" s="69"/>
      <c r="Q846" s="69"/>
      <c r="R846" s="69"/>
    </row>
    <row r="847" spans="1:20" s="3" customFormat="1" ht="15.75" customHeight="1" thickBot="1" x14ac:dyDescent="0.25">
      <c r="A847" s="70"/>
      <c r="B847" s="47"/>
      <c r="C847" s="47"/>
      <c r="D847" s="47"/>
      <c r="E847" s="47"/>
      <c r="F847" s="47"/>
      <c r="G847" s="47"/>
      <c r="H847" s="48"/>
      <c r="J847" s="91" t="s">
        <v>48</v>
      </c>
      <c r="K847" s="43"/>
      <c r="L847" s="43"/>
    </row>
    <row r="848" spans="1:20" s="3" customFormat="1" ht="15.75" customHeight="1" thickBot="1" x14ac:dyDescent="0.3">
      <c r="A848" s="108" t="s">
        <v>303</v>
      </c>
      <c r="B848" s="111" t="s">
        <v>300</v>
      </c>
      <c r="C848" s="109"/>
      <c r="D848" s="109"/>
      <c r="E848" s="109"/>
      <c r="F848" s="109"/>
      <c r="G848" s="109"/>
      <c r="H848" s="110"/>
      <c r="J848" s="91" t="s">
        <v>103</v>
      </c>
      <c r="K848" s="43"/>
      <c r="L848" s="43"/>
    </row>
    <row r="849" spans="1:20" s="3" customFormat="1" ht="13.5" customHeight="1" x14ac:dyDescent="0.25">
      <c r="A849" s="62" t="s">
        <v>66</v>
      </c>
      <c r="B849" s="47" t="s">
        <v>85</v>
      </c>
      <c r="C849" s="47"/>
      <c r="D849" s="47"/>
      <c r="E849" s="47"/>
      <c r="F849" s="47"/>
      <c r="G849" s="47"/>
      <c r="H849" s="48"/>
      <c r="J849" s="91" t="s">
        <v>48</v>
      </c>
      <c r="K849" s="43"/>
      <c r="L849" s="43"/>
    </row>
    <row r="850" spans="1:20" s="3" customFormat="1" ht="29.25" x14ac:dyDescent="0.25">
      <c r="A850" s="62"/>
      <c r="B850" s="60" t="str">
        <f>CONCATENATE($N$2&amp;": "&amp;VLOOKUP($B849,$M$3:$T$34,2,0))</f>
        <v>Font: Arial</v>
      </c>
      <c r="C850" s="60" t="str">
        <f>CONCATENATE($O$2&amp;": "&amp;VLOOKUP($B849,$M$3:$T$34,3,0))</f>
        <v>T-face: Bold</v>
      </c>
      <c r="D850" s="60" t="str">
        <f>CONCATENATE($P$2&amp;": "&amp;VLOOKUP($B849,$M$3:$T$34,4,0))</f>
        <v>Font size: 11</v>
      </c>
      <c r="E850" s="60" t="str">
        <f>CONCATENATE($Q$2&amp;": "&amp;VLOOKUP($B849,$M$3:$T$34,5,0))</f>
        <v>Row height: 24.75</v>
      </c>
      <c r="F850" s="60" t="str">
        <f>CONCATENATE($R$2&amp;": "&amp;VLOOKUP($B849,$M$3:$T$34,6,0))</f>
        <v>Text col: Black</v>
      </c>
      <c r="G850" s="60" t="str">
        <f>CONCATENATE($S$2&amp;": "&amp;VLOOKUP($B849,$M$3:$T$34,7,0))</f>
        <v>BG col: White</v>
      </c>
      <c r="H850" s="61" t="str">
        <f>CONCATENATE($T$2&amp;": "&amp;VLOOKUP($B849,$M$3:$T$34,8,0))</f>
        <v>Just: Left</v>
      </c>
      <c r="J850" s="91" t="s">
        <v>48</v>
      </c>
      <c r="K850" s="43"/>
      <c r="L850" s="43"/>
      <c r="S850" s="76"/>
      <c r="T850" s="76"/>
    </row>
    <row r="851" spans="1:20" s="3" customFormat="1" x14ac:dyDescent="0.25">
      <c r="A851" s="62" t="s">
        <v>73</v>
      </c>
      <c r="B851" s="47" t="s">
        <v>301</v>
      </c>
      <c r="C851" s="47"/>
      <c r="D851" s="47"/>
      <c r="E851" s="47"/>
      <c r="F851" s="47"/>
      <c r="G851" s="47"/>
      <c r="H851" s="48"/>
      <c r="J851" s="91" t="s">
        <v>103</v>
      </c>
      <c r="K851" s="43"/>
      <c r="L851" s="43"/>
      <c r="M851" s="76"/>
      <c r="N851" s="76"/>
      <c r="O851" s="76"/>
      <c r="P851" s="76"/>
      <c r="Q851" s="76"/>
      <c r="R851" s="76"/>
    </row>
    <row r="852" spans="1:20" s="3" customFormat="1" x14ac:dyDescent="0.25">
      <c r="A852" s="62" t="s">
        <v>74</v>
      </c>
      <c r="B852" s="94" t="s">
        <v>188</v>
      </c>
      <c r="C852" s="94"/>
      <c r="D852" s="94"/>
      <c r="E852" s="94"/>
      <c r="F852" s="94"/>
      <c r="G852" s="94"/>
      <c r="H852" s="48"/>
      <c r="J852" s="91" t="s">
        <v>103</v>
      </c>
      <c r="K852" s="43"/>
      <c r="L852" s="43"/>
    </row>
    <row r="853" spans="1:20" s="3" customFormat="1" x14ac:dyDescent="0.25">
      <c r="A853" s="64" t="s">
        <v>78</v>
      </c>
      <c r="B853" s="47" t="s">
        <v>256</v>
      </c>
      <c r="C853" s="47"/>
      <c r="D853" s="47"/>
      <c r="E853" s="47"/>
      <c r="F853" s="47"/>
      <c r="G853" s="47"/>
      <c r="H853" s="48"/>
      <c r="J853" s="91" t="s">
        <v>48</v>
      </c>
      <c r="K853" s="43"/>
      <c r="L853" s="43"/>
    </row>
    <row r="854" spans="1:20" s="3" customFormat="1" x14ac:dyDescent="0.25">
      <c r="A854" s="64" t="s">
        <v>66</v>
      </c>
      <c r="B854" s="279" t="s">
        <v>115</v>
      </c>
      <c r="C854" s="279"/>
      <c r="D854" s="279"/>
      <c r="E854" s="279"/>
      <c r="F854" s="279"/>
      <c r="G854" s="279"/>
      <c r="H854" s="48"/>
      <c r="J854" s="91" t="s">
        <v>48</v>
      </c>
      <c r="K854" s="43"/>
      <c r="L854" s="43"/>
    </row>
    <row r="855" spans="1:20" s="3" customFormat="1" x14ac:dyDescent="0.25">
      <c r="A855" s="64" t="s">
        <v>84</v>
      </c>
      <c r="B855" s="79" t="s">
        <v>48</v>
      </c>
      <c r="C855" s="47"/>
      <c r="D855" s="47"/>
      <c r="E855" s="47"/>
      <c r="F855" s="47"/>
      <c r="G855" s="47"/>
      <c r="H855" s="48"/>
      <c r="J855" s="91" t="s">
        <v>48</v>
      </c>
      <c r="K855" s="43"/>
      <c r="L855" s="43"/>
    </row>
    <row r="856" spans="1:20" s="3" customFormat="1" ht="15.75" customHeight="1" x14ac:dyDescent="0.25">
      <c r="A856" s="64" t="s">
        <v>105</v>
      </c>
      <c r="B856" s="79" t="s">
        <v>48</v>
      </c>
      <c r="C856" s="47"/>
      <c r="D856" s="47"/>
      <c r="E856" s="47"/>
      <c r="F856" s="47"/>
      <c r="G856" s="47"/>
      <c r="H856" s="48"/>
      <c r="J856" s="91" t="s">
        <v>48</v>
      </c>
      <c r="K856" s="43"/>
      <c r="L856" s="43"/>
    </row>
    <row r="857" spans="1:20" s="3" customFormat="1" ht="15.75" customHeight="1" x14ac:dyDescent="0.25">
      <c r="A857" s="64" t="s">
        <v>106</v>
      </c>
      <c r="B857" s="284" t="s">
        <v>48</v>
      </c>
      <c r="C857" s="284"/>
      <c r="D857" s="284"/>
      <c r="E857" s="284"/>
      <c r="F857" s="284"/>
      <c r="G857" s="284"/>
      <c r="H857" s="48"/>
      <c r="J857" s="91" t="s">
        <v>48</v>
      </c>
      <c r="K857" s="43"/>
      <c r="L857" s="43"/>
    </row>
    <row r="858" spans="1:20" s="3" customFormat="1" ht="15.75" customHeight="1" x14ac:dyDescent="0.25">
      <c r="A858" s="64" t="s">
        <v>107</v>
      </c>
      <c r="B858" s="47" t="s">
        <v>48</v>
      </c>
      <c r="C858" s="47"/>
      <c r="D858" s="47"/>
      <c r="E858" s="47"/>
      <c r="F858" s="47"/>
      <c r="G858" s="47"/>
      <c r="H858" s="48"/>
      <c r="J858" s="91" t="s">
        <v>48</v>
      </c>
      <c r="K858" s="43"/>
      <c r="L858" s="43"/>
    </row>
    <row r="859" spans="1:20" ht="30" x14ac:dyDescent="0.25">
      <c r="A859" s="68" t="s">
        <v>108</v>
      </c>
      <c r="B859" s="47" t="s">
        <v>267</v>
      </c>
      <c r="C859" s="47"/>
      <c r="D859" s="47"/>
      <c r="E859" s="47"/>
      <c r="F859" s="47"/>
      <c r="G859" s="47"/>
      <c r="H859" s="67"/>
      <c r="I859" s="3"/>
      <c r="J859" s="91" t="s">
        <v>48</v>
      </c>
      <c r="K859" s="43"/>
      <c r="L859" s="43"/>
      <c r="M859" s="3"/>
      <c r="N859" s="3"/>
      <c r="O859" s="3"/>
      <c r="P859" s="3"/>
      <c r="Q859" s="3"/>
      <c r="R859" s="3"/>
    </row>
    <row r="860" spans="1:20" s="3" customFormat="1" ht="18" customHeight="1" x14ac:dyDescent="0.25">
      <c r="A860" s="62" t="s">
        <v>93</v>
      </c>
      <c r="B860" s="279"/>
      <c r="C860" s="279"/>
      <c r="D860" s="279"/>
      <c r="E860" s="279"/>
      <c r="F860" s="279"/>
      <c r="G860" s="279"/>
      <c r="H860" s="48"/>
      <c r="I860" s="75"/>
      <c r="J860" s="91" t="s">
        <v>48</v>
      </c>
      <c r="K860" s="91"/>
      <c r="L860" s="43"/>
      <c r="M860" s="69"/>
      <c r="N860" s="69"/>
      <c r="O860" s="69"/>
      <c r="P860" s="69"/>
      <c r="Q860" s="69"/>
      <c r="R860" s="69"/>
    </row>
    <row r="861" spans="1:20" s="3" customFormat="1" ht="15.75" customHeight="1" thickBot="1" x14ac:dyDescent="0.25">
      <c r="A861" s="70"/>
      <c r="B861" s="47"/>
      <c r="C861" s="47"/>
      <c r="D861" s="47"/>
      <c r="E861" s="47"/>
      <c r="F861" s="47"/>
      <c r="G861" s="47"/>
      <c r="H861" s="48"/>
      <c r="J861" s="91" t="s">
        <v>48</v>
      </c>
      <c r="K861" s="43"/>
      <c r="L861" s="43"/>
    </row>
    <row r="862" spans="1:20" s="3" customFormat="1" ht="15.75" customHeight="1" thickBot="1" x14ac:dyDescent="0.3">
      <c r="A862" s="108" t="s">
        <v>304</v>
      </c>
      <c r="B862" s="285" t="str">
        <f>CONCATENATE("Enter information - Row identifier - ",B880)</f>
        <v>Enter information - Row identifier - Depreciation charged in accounts</v>
      </c>
      <c r="C862" s="286"/>
      <c r="D862" s="286"/>
      <c r="E862" s="286"/>
      <c r="F862" s="286"/>
      <c r="G862" s="286"/>
      <c r="H862" s="287"/>
      <c r="J862" s="91" t="s">
        <v>103</v>
      </c>
      <c r="K862" s="43"/>
      <c r="L862" s="43"/>
    </row>
    <row r="863" spans="1:20" s="3" customFormat="1" ht="13.5" customHeight="1" x14ac:dyDescent="0.25">
      <c r="A863" s="62" t="s">
        <v>66</v>
      </c>
      <c r="B863" s="47" t="s">
        <v>405</v>
      </c>
      <c r="C863" s="47"/>
      <c r="D863" s="47"/>
      <c r="E863" s="47"/>
      <c r="F863" s="47"/>
      <c r="G863" s="47"/>
      <c r="H863" s="48"/>
      <c r="J863" s="91" t="s">
        <v>48</v>
      </c>
      <c r="K863" s="43"/>
      <c r="L863" s="43"/>
    </row>
    <row r="864" spans="1:20" s="3" customFormat="1" ht="29.25" x14ac:dyDescent="0.25">
      <c r="A864" s="62"/>
      <c r="B864" s="60" t="str">
        <f>CONCATENATE($N$2&amp;": "&amp;VLOOKUP($B863,$M$3:$T$34,2,0))</f>
        <v>Font: Arial</v>
      </c>
      <c r="C864" s="60" t="str">
        <f>CONCATENATE($O$2&amp;": "&amp;VLOOKUP($B863,$M$3:$T$34,3,0))</f>
        <v>T-face: Normal</v>
      </c>
      <c r="D864" s="60" t="str">
        <f>CONCATENATE($P$2&amp;": "&amp;VLOOKUP($B863,$M$3:$T$34,4,0))</f>
        <v>Font size: 11</v>
      </c>
      <c r="E864" s="60" t="str">
        <f>CONCATENATE($Q$2&amp;": "&amp;VLOOKUP($B863,$M$3:$T$34,5,0))</f>
        <v>Row height: 22.5</v>
      </c>
      <c r="F864" s="60" t="str">
        <f>CONCATENATE($R$2&amp;": "&amp;VLOOKUP($B863,$M$3:$T$34,6,0))</f>
        <v>Text col: Black</v>
      </c>
      <c r="G864" s="60" t="str">
        <f>CONCATENATE($S$2&amp;": "&amp;VLOOKUP($B863,$M$3:$T$34,7,0))</f>
        <v>BG col: White</v>
      </c>
      <c r="H864" s="61" t="str">
        <f>CONCATENATE($T$2&amp;": "&amp;VLOOKUP($B863,$M$3:$T$34,8,0))</f>
        <v>Just: Centre</v>
      </c>
      <c r="J864" s="91" t="s">
        <v>48</v>
      </c>
      <c r="K864" s="43"/>
      <c r="L864" s="43"/>
    </row>
    <row r="865" spans="1:20" s="3" customFormat="1" x14ac:dyDescent="0.25">
      <c r="A865" s="62" t="s">
        <v>73</v>
      </c>
      <c r="B865" s="288" t="str">
        <f>CONCATENATE("Row identifier - ",B880)</f>
        <v>Row identifier - Depreciation charged in accounts</v>
      </c>
      <c r="C865" s="289"/>
      <c r="D865" s="289"/>
      <c r="E865" s="289"/>
      <c r="F865" s="289"/>
      <c r="G865" s="289"/>
      <c r="H865" s="48"/>
      <c r="J865" s="91" t="s">
        <v>103</v>
      </c>
      <c r="K865" s="43"/>
      <c r="L865" s="43"/>
    </row>
    <row r="866" spans="1:20" s="3" customFormat="1" x14ac:dyDescent="0.25">
      <c r="A866" s="62" t="s">
        <v>74</v>
      </c>
      <c r="B866" s="94" t="s">
        <v>203</v>
      </c>
      <c r="C866" s="94"/>
      <c r="D866" s="94"/>
      <c r="E866" s="94"/>
      <c r="F866" s="94"/>
      <c r="G866" s="94"/>
      <c r="H866" s="48"/>
      <c r="J866" s="91" t="s">
        <v>103</v>
      </c>
      <c r="K866" s="43"/>
      <c r="L866" s="43"/>
    </row>
    <row r="867" spans="1:20" s="3" customFormat="1" x14ac:dyDescent="0.25">
      <c r="A867" s="64" t="s">
        <v>78</v>
      </c>
      <c r="B867" s="47" t="s">
        <v>266</v>
      </c>
      <c r="C867" s="47"/>
      <c r="D867" s="47"/>
      <c r="E867" s="47"/>
      <c r="F867" s="47"/>
      <c r="G867" s="47"/>
      <c r="H867" s="48"/>
      <c r="J867" s="91" t="s">
        <v>48</v>
      </c>
      <c r="K867" s="43"/>
      <c r="L867" s="43"/>
    </row>
    <row r="868" spans="1:20" s="3" customFormat="1" x14ac:dyDescent="0.25">
      <c r="A868" s="64" t="s">
        <v>66</v>
      </c>
      <c r="B868" s="279" t="s">
        <v>115</v>
      </c>
      <c r="C868" s="279"/>
      <c r="D868" s="279"/>
      <c r="E868" s="279"/>
      <c r="F868" s="279"/>
      <c r="G868" s="279"/>
      <c r="H868" s="48"/>
      <c r="J868" s="91" t="s">
        <v>48</v>
      </c>
      <c r="K868" s="43"/>
      <c r="L868" s="43"/>
    </row>
    <row r="869" spans="1:20" s="3" customFormat="1" x14ac:dyDescent="0.25">
      <c r="A869" s="64" t="s">
        <v>84</v>
      </c>
      <c r="B869" s="79" t="s">
        <v>48</v>
      </c>
      <c r="C869" s="47"/>
      <c r="D869" s="47"/>
      <c r="E869" s="47"/>
      <c r="F869" s="47"/>
      <c r="G869" s="47"/>
      <c r="H869" s="48"/>
      <c r="J869" s="91" t="s">
        <v>48</v>
      </c>
      <c r="K869" s="43"/>
      <c r="L869" s="43"/>
    </row>
    <row r="870" spans="1:20" s="3" customFormat="1" ht="15.75" customHeight="1" x14ac:dyDescent="0.25">
      <c r="A870" s="64" t="s">
        <v>105</v>
      </c>
      <c r="B870" s="79" t="s">
        <v>48</v>
      </c>
      <c r="C870" s="47"/>
      <c r="D870" s="47"/>
      <c r="E870" s="47"/>
      <c r="F870" s="47"/>
      <c r="G870" s="47"/>
      <c r="H870" s="48"/>
      <c r="J870" s="91" t="s">
        <v>48</v>
      </c>
      <c r="K870" s="43"/>
      <c r="L870" s="43"/>
    </row>
    <row r="871" spans="1:20" s="3" customFormat="1" ht="15.75" customHeight="1" x14ac:dyDescent="0.25">
      <c r="A871" s="64" t="s">
        <v>106</v>
      </c>
      <c r="B871" s="284" t="s">
        <v>48</v>
      </c>
      <c r="C871" s="284"/>
      <c r="D871" s="284"/>
      <c r="E871" s="284"/>
      <c r="F871" s="284"/>
      <c r="G871" s="284"/>
      <c r="H871" s="48"/>
      <c r="J871" s="91" t="s">
        <v>48</v>
      </c>
      <c r="K871" s="43"/>
      <c r="L871" s="43"/>
    </row>
    <row r="872" spans="1:20" s="3" customFormat="1" ht="15.75" customHeight="1" x14ac:dyDescent="0.25">
      <c r="A872" s="64" t="s">
        <v>107</v>
      </c>
      <c r="B872" s="47" t="s">
        <v>48</v>
      </c>
      <c r="C872" s="47"/>
      <c r="D872" s="47"/>
      <c r="E872" s="47"/>
      <c r="F872" s="47"/>
      <c r="G872" s="47"/>
      <c r="H872" s="48"/>
      <c r="J872" s="91" t="s">
        <v>48</v>
      </c>
      <c r="K872" s="43"/>
      <c r="L872" s="43"/>
    </row>
    <row r="873" spans="1:20" ht="30" x14ac:dyDescent="0.25">
      <c r="A873" s="68" t="s">
        <v>108</v>
      </c>
      <c r="B873" s="47" t="s">
        <v>267</v>
      </c>
      <c r="C873" s="47"/>
      <c r="D873" s="47"/>
      <c r="E873" s="47"/>
      <c r="F873" s="47"/>
      <c r="G873" s="47"/>
      <c r="H873" s="67"/>
      <c r="I873" s="3"/>
      <c r="J873" s="91" t="s">
        <v>48</v>
      </c>
      <c r="K873" s="43"/>
      <c r="L873" s="43"/>
      <c r="M873" s="3"/>
      <c r="N873" s="3"/>
      <c r="O873" s="3"/>
      <c r="P873" s="3"/>
      <c r="Q873" s="3"/>
      <c r="R873" s="3"/>
    </row>
    <row r="874" spans="1:20" s="3" customFormat="1" ht="15" customHeight="1" x14ac:dyDescent="0.25">
      <c r="A874" s="62" t="s">
        <v>93</v>
      </c>
      <c r="B874" s="279"/>
      <c r="C874" s="279"/>
      <c r="D874" s="279"/>
      <c r="E874" s="279"/>
      <c r="F874" s="279"/>
      <c r="G874" s="279"/>
      <c r="H874" s="48"/>
      <c r="I874" s="75"/>
      <c r="J874" s="91" t="s">
        <v>48</v>
      </c>
      <c r="K874" s="43"/>
      <c r="L874" s="43"/>
      <c r="M874" s="69"/>
      <c r="N874" s="69"/>
      <c r="O874" s="69"/>
      <c r="P874" s="69"/>
      <c r="Q874" s="69"/>
      <c r="R874" s="69"/>
    </row>
    <row r="875" spans="1:20" s="3" customFormat="1" ht="15.75" customHeight="1" thickBot="1" x14ac:dyDescent="0.25">
      <c r="A875" s="70"/>
      <c r="B875" s="47"/>
      <c r="C875" s="47"/>
      <c r="D875" s="47"/>
      <c r="E875" s="47"/>
      <c r="F875" s="47"/>
      <c r="G875" s="47"/>
      <c r="H875" s="48"/>
      <c r="J875" s="91" t="s">
        <v>48</v>
      </c>
      <c r="K875" s="43"/>
      <c r="L875" s="43"/>
    </row>
    <row r="876" spans="1:20" s="3" customFormat="1" ht="15.75" thickBot="1" x14ac:dyDescent="0.3">
      <c r="A876" s="108" t="s">
        <v>305</v>
      </c>
      <c r="B876" s="111" t="str">
        <f>CONCATENATE("Enter information - Prompt - ",B880)</f>
        <v>Enter information - Prompt - Depreciation charged in accounts</v>
      </c>
      <c r="C876" s="109"/>
      <c r="D876" s="109"/>
      <c r="E876" s="109"/>
      <c r="F876" s="109"/>
      <c r="G876" s="109"/>
      <c r="H876" s="110"/>
      <c r="J876" s="91" t="s">
        <v>103</v>
      </c>
      <c r="K876" s="43"/>
      <c r="L876" s="43"/>
    </row>
    <row r="877" spans="1:20" s="3" customFormat="1" ht="13.5" customHeight="1" x14ac:dyDescent="0.25">
      <c r="A877" s="62" t="s">
        <v>66</v>
      </c>
      <c r="B877" s="47" t="s">
        <v>149</v>
      </c>
      <c r="C877" s="47"/>
      <c r="D877" s="47"/>
      <c r="E877" s="47"/>
      <c r="F877" s="47"/>
      <c r="G877" s="47"/>
      <c r="H877" s="48"/>
      <c r="J877" s="91" t="s">
        <v>48</v>
      </c>
      <c r="K877" s="43"/>
      <c r="L877" s="43"/>
    </row>
    <row r="878" spans="1:20" s="76" customFormat="1" ht="29.25" x14ac:dyDescent="0.25">
      <c r="A878" s="59"/>
      <c r="B878" s="60" t="str">
        <f>CONCATENATE($N$2&amp;": "&amp;VLOOKUP($B877,$M$3:$T$34,2,0))</f>
        <v>Font: Arial</v>
      </c>
      <c r="C878" s="60" t="str">
        <f>CONCATENATE($O$2&amp;": "&amp;VLOOKUP($B877,$M$3:$T$34,3,0))</f>
        <v>T-face: Normal</v>
      </c>
      <c r="D878" s="60" t="str">
        <f>CONCATENATE($P$2&amp;": "&amp;VLOOKUP($B877,$M$3:$T$34,4,0))</f>
        <v>Font size: 11</v>
      </c>
      <c r="E878" s="60" t="str">
        <f>CONCATENATE($Q$2&amp;": "&amp;VLOOKUP($B877,$M$3:$T$34,5,0))</f>
        <v>Row height: 22.5</v>
      </c>
      <c r="F878" s="60" t="str">
        <f>CONCATENATE($R$2&amp;": "&amp;VLOOKUP($B877,$M$3:$T$34,6,0))</f>
        <v>Text col: Black</v>
      </c>
      <c r="G878" s="60" t="str">
        <f>CONCATENATE($S$2&amp;": "&amp;VLOOKUP($B877,$M$3:$T$34,7,0))</f>
        <v>BG col: White</v>
      </c>
      <c r="H878" s="61" t="str">
        <f>CONCATENATE($T$2&amp;": "&amp;VLOOKUP($B877,$M$3:$T$34,8,0))</f>
        <v>Just: Left</v>
      </c>
      <c r="I878" s="3"/>
      <c r="J878" s="91" t="s">
        <v>48</v>
      </c>
      <c r="K878" s="43"/>
      <c r="L878" s="43"/>
      <c r="M878" s="3"/>
      <c r="N878" s="3"/>
      <c r="O878" s="3"/>
      <c r="P878" s="3"/>
      <c r="Q878" s="3"/>
      <c r="R878" s="3"/>
      <c r="S878" s="3"/>
      <c r="T878" s="3"/>
    </row>
    <row r="879" spans="1:20" s="3" customFormat="1" ht="15" customHeight="1" x14ac:dyDescent="0.25">
      <c r="A879" s="59" t="s">
        <v>73</v>
      </c>
      <c r="B879" s="283" t="str">
        <f>CONCATENATE("Prompt for data entry - ",B880)</f>
        <v>Prompt for data entry - Depreciation charged in accounts</v>
      </c>
      <c r="C879" s="279"/>
      <c r="D879" s="279"/>
      <c r="E879" s="279"/>
      <c r="F879" s="279"/>
      <c r="G879" s="279"/>
      <c r="H879" s="48"/>
      <c r="I879" s="76"/>
      <c r="J879" s="91" t="s">
        <v>103</v>
      </c>
      <c r="K879" s="43"/>
      <c r="L879" s="43"/>
    </row>
    <row r="880" spans="1:20" s="3" customFormat="1" x14ac:dyDescent="0.25">
      <c r="A880" s="62" t="s">
        <v>74</v>
      </c>
      <c r="B880" s="94" t="s">
        <v>225</v>
      </c>
      <c r="C880" s="94"/>
      <c r="D880" s="94"/>
      <c r="E880" s="94"/>
      <c r="F880" s="94"/>
      <c r="G880" s="94"/>
      <c r="H880" s="48"/>
      <c r="J880" s="91" t="s">
        <v>103</v>
      </c>
      <c r="K880" s="43"/>
      <c r="L880" s="43"/>
    </row>
    <row r="881" spans="1:20" s="3" customFormat="1" x14ac:dyDescent="0.25">
      <c r="A881" s="64" t="s">
        <v>78</v>
      </c>
      <c r="B881" s="47" t="s">
        <v>256</v>
      </c>
      <c r="C881" s="47"/>
      <c r="D881" s="47"/>
      <c r="E881" s="47"/>
      <c r="F881" s="47"/>
      <c r="G881" s="47"/>
      <c r="H881" s="48"/>
      <c r="J881" s="91" t="s">
        <v>48</v>
      </c>
      <c r="K881" s="43"/>
      <c r="L881" s="43"/>
    </row>
    <row r="882" spans="1:20" s="3" customFormat="1" x14ac:dyDescent="0.25">
      <c r="A882" s="64" t="s">
        <v>66</v>
      </c>
      <c r="B882" s="279" t="s">
        <v>115</v>
      </c>
      <c r="C882" s="279"/>
      <c r="D882" s="279"/>
      <c r="E882" s="279"/>
      <c r="F882" s="279"/>
      <c r="G882" s="279"/>
      <c r="H882" s="48"/>
      <c r="J882" s="91" t="s">
        <v>48</v>
      </c>
      <c r="K882" s="43"/>
      <c r="L882" s="43"/>
    </row>
    <row r="883" spans="1:20" s="3" customFormat="1" x14ac:dyDescent="0.25">
      <c r="A883" s="64" t="s">
        <v>84</v>
      </c>
      <c r="B883" s="47" t="s">
        <v>48</v>
      </c>
      <c r="C883" s="47"/>
      <c r="D883" s="47"/>
      <c r="E883" s="47"/>
      <c r="F883" s="47"/>
      <c r="G883" s="47"/>
      <c r="H883" s="48"/>
      <c r="J883" s="91" t="s">
        <v>48</v>
      </c>
      <c r="K883" s="43"/>
      <c r="L883" s="43"/>
    </row>
    <row r="884" spans="1:20" s="3" customFormat="1" ht="15.75" customHeight="1" x14ac:dyDescent="0.25">
      <c r="A884" s="64" t="s">
        <v>105</v>
      </c>
      <c r="B884" s="47" t="s">
        <v>48</v>
      </c>
      <c r="C884" s="47"/>
      <c r="D884" s="47"/>
      <c r="E884" s="47"/>
      <c r="F884" s="47"/>
      <c r="G884" s="47"/>
      <c r="H884" s="48"/>
      <c r="J884" s="91" t="s">
        <v>48</v>
      </c>
      <c r="K884" s="43"/>
      <c r="L884" s="43"/>
    </row>
    <row r="885" spans="1:20" s="3" customFormat="1" ht="15.75" customHeight="1" x14ac:dyDescent="0.25">
      <c r="A885" s="64" t="s">
        <v>106</v>
      </c>
      <c r="B885" s="47" t="s">
        <v>48</v>
      </c>
      <c r="C885" s="47"/>
      <c r="D885" s="47"/>
      <c r="E885" s="47"/>
      <c r="F885" s="47"/>
      <c r="G885" s="47"/>
      <c r="H885" s="48"/>
      <c r="J885" s="91" t="s">
        <v>48</v>
      </c>
      <c r="K885" s="43"/>
      <c r="L885" s="43"/>
    </row>
    <row r="886" spans="1:20" s="3" customFormat="1" ht="15.75" customHeight="1" x14ac:dyDescent="0.25">
      <c r="A886" s="64" t="s">
        <v>107</v>
      </c>
      <c r="B886" s="47" t="s">
        <v>48</v>
      </c>
      <c r="C886" s="47"/>
      <c r="D886" s="47"/>
      <c r="E886" s="47"/>
      <c r="F886" s="47"/>
      <c r="G886" s="47"/>
      <c r="H886" s="48"/>
      <c r="J886" s="91" t="s">
        <v>48</v>
      </c>
      <c r="K886" s="43"/>
      <c r="L886" s="43"/>
    </row>
    <row r="887" spans="1:20" ht="30" x14ac:dyDescent="0.25">
      <c r="A887" s="68" t="s">
        <v>108</v>
      </c>
      <c r="B887" s="47" t="str">
        <f>IF(B877=$M$4,"Yes","No")</f>
        <v>No</v>
      </c>
      <c r="C887" s="47"/>
      <c r="D887" s="47"/>
      <c r="E887" s="47"/>
      <c r="F887" s="47"/>
      <c r="G887" s="47"/>
      <c r="H887" s="67"/>
      <c r="I887" s="3"/>
      <c r="J887" s="91" t="s">
        <v>48</v>
      </c>
      <c r="K887" s="43"/>
      <c r="L887" s="43"/>
      <c r="M887" s="3"/>
      <c r="N887" s="3"/>
      <c r="O887" s="3"/>
      <c r="P887" s="3"/>
      <c r="Q887" s="3"/>
      <c r="R887" s="3"/>
    </row>
    <row r="888" spans="1:20" s="3" customFormat="1" ht="15" customHeight="1" x14ac:dyDescent="0.25">
      <c r="A888" s="62" t="s">
        <v>93</v>
      </c>
      <c r="B888" s="279"/>
      <c r="C888" s="279"/>
      <c r="D888" s="279"/>
      <c r="E888" s="279"/>
      <c r="F888" s="279"/>
      <c r="G888" s="279"/>
      <c r="H888" s="48"/>
      <c r="I888" s="75"/>
      <c r="J888" s="91" t="s">
        <v>48</v>
      </c>
      <c r="K888" s="43"/>
      <c r="L888" s="43"/>
      <c r="M888" s="69"/>
      <c r="N888" s="69"/>
      <c r="O888" s="69"/>
      <c r="P888" s="69"/>
      <c r="Q888" s="69"/>
      <c r="R888" s="69"/>
    </row>
    <row r="889" spans="1:20" s="3" customFormat="1" ht="15.75" customHeight="1" thickBot="1" x14ac:dyDescent="0.25">
      <c r="A889" s="70"/>
      <c r="B889" s="47"/>
      <c r="C889" s="47"/>
      <c r="D889" s="47"/>
      <c r="E889" s="47"/>
      <c r="F889" s="47"/>
      <c r="G889" s="47"/>
      <c r="H889" s="48"/>
      <c r="J889" s="91" t="s">
        <v>48</v>
      </c>
      <c r="K889" s="43"/>
      <c r="L889" s="43"/>
    </row>
    <row r="890" spans="1:20" s="3" customFormat="1" ht="15.75" customHeight="1" thickBot="1" x14ac:dyDescent="0.3">
      <c r="A890" s="108" t="s">
        <v>306</v>
      </c>
      <c r="B890" s="280" t="str">
        <f>CONCATENATE("Enter information - Data entry - ",B880)</f>
        <v>Enter information - Data entry - Depreciation charged in accounts</v>
      </c>
      <c r="C890" s="281"/>
      <c r="D890" s="281"/>
      <c r="E890" s="281"/>
      <c r="F890" s="281"/>
      <c r="G890" s="281"/>
      <c r="H890" s="282"/>
      <c r="J890" s="91" t="s">
        <v>103</v>
      </c>
      <c r="K890" s="43"/>
      <c r="L890" s="43"/>
    </row>
    <row r="891" spans="1:20" s="3" customFormat="1" ht="13.5" customHeight="1" x14ac:dyDescent="0.25">
      <c r="A891" s="62" t="s">
        <v>66</v>
      </c>
      <c r="B891" s="47" t="s">
        <v>407</v>
      </c>
      <c r="C891" s="47"/>
      <c r="D891" s="47"/>
      <c r="E891" s="47"/>
      <c r="F891" s="47"/>
      <c r="G891" s="47"/>
      <c r="H891" s="48"/>
      <c r="J891" s="91" t="s">
        <v>48</v>
      </c>
      <c r="K891" s="43"/>
      <c r="L891" s="43"/>
    </row>
    <row r="892" spans="1:20" s="3" customFormat="1" ht="29.25" x14ac:dyDescent="0.25">
      <c r="A892" s="62"/>
      <c r="B892" s="60" t="str">
        <f>CONCATENATE($N$2&amp;": "&amp;VLOOKUP($B891,$M$3:$T$34,2,0))</f>
        <v>Font: Arial</v>
      </c>
      <c r="C892" s="60" t="str">
        <f>CONCATENATE($O$2&amp;": "&amp;VLOOKUP($B891,$M$3:$T$34,3,0))</f>
        <v>T-face: Normal</v>
      </c>
      <c r="D892" s="60" t="str">
        <f>CONCATENATE($P$2&amp;": "&amp;VLOOKUP($B891,$M$3:$T$34,4,0))</f>
        <v>Font size: 11</v>
      </c>
      <c r="E892" s="60" t="str">
        <f>CONCATENATE($Q$2&amp;": "&amp;VLOOKUP($B891,$M$3:$T$34,5,0))</f>
        <v>Row height: 22.5</v>
      </c>
      <c r="F892" s="60" t="str">
        <f>CONCATENATE($R$2&amp;": "&amp;VLOOKUP($B891,$M$3:$T$34,6,0))</f>
        <v>Text col: Black</v>
      </c>
      <c r="G892" s="60" t="str">
        <f>CONCATENATE($S$2&amp;": "&amp;VLOOKUP($B891,$M$3:$T$34,7,0))</f>
        <v>BG col: Sky blue</v>
      </c>
      <c r="H892" s="61" t="str">
        <f>CONCATENATE($T$2&amp;": "&amp;VLOOKUP($B891,$M$3:$T$34,8,0))</f>
        <v>Just: Right</v>
      </c>
      <c r="J892" s="91" t="s">
        <v>48</v>
      </c>
      <c r="K892" s="43"/>
      <c r="L892" s="43"/>
      <c r="S892" s="76"/>
      <c r="T892" s="76"/>
    </row>
    <row r="893" spans="1:20" s="3" customFormat="1" x14ac:dyDescent="0.25">
      <c r="A893" s="62" t="s">
        <v>73</v>
      </c>
      <c r="B893" s="283" t="str">
        <f>CONCATENATE("Data entry - ",B880)</f>
        <v>Data entry - Depreciation charged in accounts</v>
      </c>
      <c r="C893" s="279"/>
      <c r="D893" s="279"/>
      <c r="E893" s="279"/>
      <c r="F893" s="279"/>
      <c r="G893" s="279"/>
      <c r="H893" s="48"/>
      <c r="J893" s="91" t="s">
        <v>103</v>
      </c>
      <c r="K893" s="43"/>
      <c r="L893" s="43"/>
      <c r="M893" s="76"/>
      <c r="N893" s="76"/>
      <c r="O893" s="76"/>
      <c r="P893" s="76"/>
      <c r="Q893" s="76"/>
      <c r="R893" s="76"/>
    </row>
    <row r="894" spans="1:20" s="3" customFormat="1" x14ac:dyDescent="0.25">
      <c r="A894" s="62" t="s">
        <v>74</v>
      </c>
      <c r="B894" s="47"/>
      <c r="C894" s="47"/>
      <c r="D894" s="47"/>
      <c r="E894" s="47"/>
      <c r="F894" s="47"/>
      <c r="G894" s="47"/>
      <c r="H894" s="48"/>
      <c r="J894" s="91" t="s">
        <v>48</v>
      </c>
      <c r="K894" s="43"/>
      <c r="L894" s="43"/>
    </row>
    <row r="895" spans="1:20" s="3" customFormat="1" x14ac:dyDescent="0.25">
      <c r="A895" s="64" t="s">
        <v>78</v>
      </c>
      <c r="B895" s="47" t="s">
        <v>148</v>
      </c>
      <c r="C895" s="47"/>
      <c r="D895" s="47"/>
      <c r="E895" s="47"/>
      <c r="F895" s="47"/>
      <c r="G895" s="47"/>
      <c r="H895" s="48"/>
      <c r="J895" s="91" t="s">
        <v>48</v>
      </c>
      <c r="K895" s="43"/>
      <c r="L895" s="43"/>
    </row>
    <row r="896" spans="1:20" s="3" customFormat="1" x14ac:dyDescent="0.25">
      <c r="A896" s="64" t="s">
        <v>66</v>
      </c>
      <c r="B896" s="279" t="s">
        <v>145</v>
      </c>
      <c r="C896" s="279"/>
      <c r="D896" s="279"/>
      <c r="E896" s="279"/>
      <c r="F896" s="279"/>
      <c r="G896" s="279"/>
      <c r="H896" s="48"/>
      <c r="J896" s="91" t="s">
        <v>48</v>
      </c>
      <c r="K896" s="43"/>
      <c r="L896" s="43"/>
    </row>
    <row r="897" spans="1:18" s="3" customFormat="1" x14ac:dyDescent="0.25">
      <c r="A897" s="64" t="s">
        <v>84</v>
      </c>
      <c r="B897" s="79">
        <f>$B$1596</f>
        <v>0</v>
      </c>
      <c r="C897" s="47"/>
      <c r="D897" s="47"/>
      <c r="E897" s="47"/>
      <c r="F897" s="47"/>
      <c r="G897" s="47"/>
      <c r="H897" s="48"/>
      <c r="J897" s="91" t="s">
        <v>103</v>
      </c>
      <c r="K897" s="43"/>
      <c r="L897" s="43"/>
    </row>
    <row r="898" spans="1:18" s="3" customFormat="1" ht="15.75" customHeight="1" x14ac:dyDescent="0.25">
      <c r="A898" s="64" t="s">
        <v>105</v>
      </c>
      <c r="B898" s="79">
        <f>$B$1597</f>
        <v>99999999.989999995</v>
      </c>
      <c r="C898" s="47"/>
      <c r="D898" s="47"/>
      <c r="E898" s="47"/>
      <c r="F898" s="47"/>
      <c r="G898" s="47"/>
      <c r="H898" s="48"/>
      <c r="J898" s="91" t="s">
        <v>103</v>
      </c>
      <c r="K898" s="43"/>
      <c r="L898" s="43"/>
    </row>
    <row r="899" spans="1:18" s="3" customFormat="1" ht="15.75" customHeight="1" x14ac:dyDescent="0.25">
      <c r="A899" s="64" t="s">
        <v>106</v>
      </c>
      <c r="B899" s="284" t="s">
        <v>48</v>
      </c>
      <c r="C899" s="284"/>
      <c r="D899" s="284"/>
      <c r="E899" s="284"/>
      <c r="F899" s="284"/>
      <c r="G899" s="284"/>
      <c r="H899" s="48"/>
      <c r="J899" s="91" t="s">
        <v>48</v>
      </c>
      <c r="K899" s="43"/>
      <c r="L899" s="43"/>
    </row>
    <row r="900" spans="1:18" s="3" customFormat="1" ht="15.75" customHeight="1" x14ac:dyDescent="0.25">
      <c r="A900" s="64" t="s">
        <v>107</v>
      </c>
      <c r="B900" s="47" t="s">
        <v>48</v>
      </c>
      <c r="C900" s="47"/>
      <c r="D900" s="47"/>
      <c r="E900" s="47"/>
      <c r="F900" s="47"/>
      <c r="G900" s="47"/>
      <c r="H900" s="48"/>
      <c r="J900" s="91" t="s">
        <v>48</v>
      </c>
      <c r="K900" s="43"/>
      <c r="L900" s="43"/>
    </row>
    <row r="901" spans="1:18" ht="30" x14ac:dyDescent="0.25">
      <c r="A901" s="68" t="s">
        <v>108</v>
      </c>
      <c r="B901" s="47" t="s">
        <v>409</v>
      </c>
      <c r="C901" s="47"/>
      <c r="D901" s="47"/>
      <c r="E901" s="47"/>
      <c r="F901" s="47"/>
      <c r="G901" s="47"/>
      <c r="H901" s="67"/>
      <c r="I901" s="3"/>
      <c r="J901" s="91" t="s">
        <v>103</v>
      </c>
      <c r="K901" s="43"/>
      <c r="L901" s="43"/>
      <c r="M901" s="3"/>
      <c r="N901" s="3"/>
      <c r="O901" s="3"/>
      <c r="P901" s="3"/>
      <c r="Q901" s="3"/>
      <c r="R901" s="3"/>
    </row>
    <row r="902" spans="1:18" s="3" customFormat="1" ht="15.75" customHeight="1" x14ac:dyDescent="0.25">
      <c r="A902" s="62" t="s">
        <v>93</v>
      </c>
      <c r="B902" s="279"/>
      <c r="C902" s="279"/>
      <c r="D902" s="279"/>
      <c r="E902" s="279"/>
      <c r="F902" s="279"/>
      <c r="G902" s="279"/>
      <c r="H902" s="48"/>
      <c r="I902" s="75"/>
      <c r="J902" s="91" t="s">
        <v>48</v>
      </c>
      <c r="L902" s="43"/>
      <c r="M902" s="69"/>
      <c r="N902" s="69"/>
      <c r="O902" s="69"/>
      <c r="P902" s="69"/>
      <c r="Q902" s="69"/>
      <c r="R902" s="69"/>
    </row>
    <row r="903" spans="1:18" s="3" customFormat="1" ht="15.75" customHeight="1" thickBot="1" x14ac:dyDescent="0.25">
      <c r="A903" s="70"/>
      <c r="B903" s="47"/>
      <c r="C903" s="47"/>
      <c r="D903" s="47"/>
      <c r="E903" s="47"/>
      <c r="F903" s="47"/>
      <c r="G903" s="47"/>
      <c r="H903" s="48"/>
      <c r="J903" s="91" t="s">
        <v>48</v>
      </c>
      <c r="K903" s="43"/>
      <c r="L903" s="43"/>
    </row>
    <row r="904" spans="1:18" s="3" customFormat="1" ht="15.75" customHeight="1" thickBot="1" x14ac:dyDescent="0.3">
      <c r="A904" s="108" t="s">
        <v>307</v>
      </c>
      <c r="B904" s="285" t="str">
        <f>CONCATENATE("Enter information - Row identifier - ",B922)</f>
        <v>Enter information - Row identifier - Lease payments for luxury cars</v>
      </c>
      <c r="C904" s="286"/>
      <c r="D904" s="286"/>
      <c r="E904" s="286"/>
      <c r="F904" s="286"/>
      <c r="G904" s="286"/>
      <c r="H904" s="287"/>
      <c r="J904" s="91" t="s">
        <v>103</v>
      </c>
      <c r="K904" s="43"/>
      <c r="L904" s="43"/>
    </row>
    <row r="905" spans="1:18" s="3" customFormat="1" ht="13.5" customHeight="1" x14ac:dyDescent="0.25">
      <c r="A905" s="62" t="s">
        <v>66</v>
      </c>
      <c r="B905" s="47" t="s">
        <v>405</v>
      </c>
      <c r="C905" s="47"/>
      <c r="D905" s="47"/>
      <c r="E905" s="47"/>
      <c r="F905" s="47"/>
      <c r="G905" s="47"/>
      <c r="H905" s="48"/>
      <c r="J905" s="91" t="s">
        <v>48</v>
      </c>
      <c r="K905" s="43"/>
      <c r="L905" s="43"/>
    </row>
    <row r="906" spans="1:18" s="3" customFormat="1" ht="29.25" x14ac:dyDescent="0.25">
      <c r="A906" s="62"/>
      <c r="B906" s="60" t="str">
        <f>CONCATENATE($N$2&amp;": "&amp;VLOOKUP($B905,$M$3:$T$34,2,0))</f>
        <v>Font: Arial</v>
      </c>
      <c r="C906" s="60" t="str">
        <f>CONCATENATE($O$2&amp;": "&amp;VLOOKUP($B905,$M$3:$T$34,3,0))</f>
        <v>T-face: Normal</v>
      </c>
      <c r="D906" s="60" t="str">
        <f>CONCATENATE($P$2&amp;": "&amp;VLOOKUP($B905,$M$3:$T$34,4,0))</f>
        <v>Font size: 11</v>
      </c>
      <c r="E906" s="60" t="str">
        <f>CONCATENATE($Q$2&amp;": "&amp;VLOOKUP($B905,$M$3:$T$34,5,0))</f>
        <v>Row height: 22.5</v>
      </c>
      <c r="F906" s="60" t="str">
        <f>CONCATENATE($R$2&amp;": "&amp;VLOOKUP($B905,$M$3:$T$34,6,0))</f>
        <v>Text col: Black</v>
      </c>
      <c r="G906" s="60" t="str">
        <f>CONCATENATE($S$2&amp;": "&amp;VLOOKUP($B905,$M$3:$T$34,7,0))</f>
        <v>BG col: White</v>
      </c>
      <c r="H906" s="61" t="str">
        <f>CONCATENATE($T$2&amp;": "&amp;VLOOKUP($B905,$M$3:$T$34,8,0))</f>
        <v>Just: Centre</v>
      </c>
      <c r="J906" s="91" t="s">
        <v>48</v>
      </c>
      <c r="K906" s="43"/>
      <c r="L906" s="43"/>
    </row>
    <row r="907" spans="1:18" s="3" customFormat="1" x14ac:dyDescent="0.25">
      <c r="A907" s="62" t="s">
        <v>73</v>
      </c>
      <c r="B907" s="288" t="str">
        <f>CONCATENATE("Row identifier - ",B922)</f>
        <v>Row identifier - Lease payments for luxury cars</v>
      </c>
      <c r="C907" s="289"/>
      <c r="D907" s="289"/>
      <c r="E907" s="289"/>
      <c r="F907" s="289"/>
      <c r="G907" s="289"/>
      <c r="H907" s="48"/>
      <c r="J907" s="91" t="s">
        <v>103</v>
      </c>
      <c r="K907" s="43"/>
      <c r="L907" s="43"/>
    </row>
    <row r="908" spans="1:18" s="3" customFormat="1" x14ac:dyDescent="0.25">
      <c r="A908" s="62" t="s">
        <v>74</v>
      </c>
      <c r="B908" s="94" t="s">
        <v>204</v>
      </c>
      <c r="C908" s="94"/>
      <c r="D908" s="94"/>
      <c r="E908" s="94"/>
      <c r="F908" s="94"/>
      <c r="G908" s="94"/>
      <c r="H908" s="48"/>
      <c r="J908" s="91" t="s">
        <v>103</v>
      </c>
      <c r="K908" s="43"/>
      <c r="L908" s="43"/>
    </row>
    <row r="909" spans="1:18" s="3" customFormat="1" x14ac:dyDescent="0.25">
      <c r="A909" s="64" t="s">
        <v>78</v>
      </c>
      <c r="B909" s="47" t="s">
        <v>266</v>
      </c>
      <c r="C909" s="47"/>
      <c r="D909" s="47"/>
      <c r="E909" s="47"/>
      <c r="F909" s="47"/>
      <c r="G909" s="47"/>
      <c r="H909" s="48"/>
      <c r="J909" s="91" t="s">
        <v>48</v>
      </c>
      <c r="K909" s="43"/>
      <c r="L909" s="43"/>
    </row>
    <row r="910" spans="1:18" s="3" customFormat="1" x14ac:dyDescent="0.25">
      <c r="A910" s="64" t="s">
        <v>66</v>
      </c>
      <c r="B910" s="279" t="s">
        <v>115</v>
      </c>
      <c r="C910" s="279"/>
      <c r="D910" s="279"/>
      <c r="E910" s="279"/>
      <c r="F910" s="279"/>
      <c r="G910" s="279"/>
      <c r="H910" s="48"/>
      <c r="J910" s="91" t="s">
        <v>48</v>
      </c>
      <c r="K910" s="43"/>
      <c r="L910" s="43"/>
    </row>
    <row r="911" spans="1:18" s="3" customFormat="1" x14ac:dyDescent="0.25">
      <c r="A911" s="64" t="s">
        <v>84</v>
      </c>
      <c r="B911" s="79" t="s">
        <v>48</v>
      </c>
      <c r="C911" s="47"/>
      <c r="D911" s="47"/>
      <c r="E911" s="47"/>
      <c r="F911" s="47"/>
      <c r="G911" s="47"/>
      <c r="H911" s="48"/>
      <c r="J911" s="91" t="s">
        <v>48</v>
      </c>
      <c r="K911" s="43"/>
      <c r="L911" s="43"/>
    </row>
    <row r="912" spans="1:18" s="3" customFormat="1" ht="15.75" customHeight="1" x14ac:dyDescent="0.25">
      <c r="A912" s="64" t="s">
        <v>105</v>
      </c>
      <c r="B912" s="79" t="s">
        <v>48</v>
      </c>
      <c r="C912" s="47"/>
      <c r="D912" s="47"/>
      <c r="E912" s="47"/>
      <c r="F912" s="47"/>
      <c r="G912" s="47"/>
      <c r="H912" s="48"/>
      <c r="J912" s="91" t="s">
        <v>48</v>
      </c>
      <c r="K912" s="43"/>
      <c r="L912" s="43"/>
    </row>
    <row r="913" spans="1:20" s="3" customFormat="1" ht="15.75" customHeight="1" x14ac:dyDescent="0.25">
      <c r="A913" s="64" t="s">
        <v>106</v>
      </c>
      <c r="B913" s="284" t="s">
        <v>48</v>
      </c>
      <c r="C913" s="284"/>
      <c r="D913" s="284"/>
      <c r="E913" s="284"/>
      <c r="F913" s="284"/>
      <c r="G913" s="284"/>
      <c r="H913" s="48"/>
      <c r="J913" s="91" t="s">
        <v>48</v>
      </c>
      <c r="K913" s="43"/>
      <c r="L913" s="43"/>
    </row>
    <row r="914" spans="1:20" s="3" customFormat="1" ht="15.75" customHeight="1" x14ac:dyDescent="0.25">
      <c r="A914" s="64" t="s">
        <v>107</v>
      </c>
      <c r="B914" s="47" t="s">
        <v>48</v>
      </c>
      <c r="C914" s="47"/>
      <c r="D914" s="47"/>
      <c r="E914" s="47"/>
      <c r="F914" s="47"/>
      <c r="G914" s="47"/>
      <c r="H914" s="48"/>
      <c r="J914" s="91" t="s">
        <v>48</v>
      </c>
      <c r="K914" s="43"/>
      <c r="L914" s="43"/>
    </row>
    <row r="915" spans="1:20" ht="30" x14ac:dyDescent="0.25">
      <c r="A915" s="68" t="s">
        <v>108</v>
      </c>
      <c r="B915" s="47" t="s">
        <v>267</v>
      </c>
      <c r="C915" s="47"/>
      <c r="D915" s="47"/>
      <c r="E915" s="47"/>
      <c r="F915" s="47"/>
      <c r="G915" s="47"/>
      <c r="H915" s="67"/>
      <c r="I915" s="3"/>
      <c r="J915" s="91" t="s">
        <v>48</v>
      </c>
      <c r="K915" s="43"/>
      <c r="L915" s="43"/>
      <c r="M915" s="3"/>
      <c r="N915" s="3"/>
      <c r="O915" s="3"/>
      <c r="P915" s="3"/>
      <c r="Q915" s="3"/>
      <c r="R915" s="3"/>
    </row>
    <row r="916" spans="1:20" s="3" customFormat="1" ht="15" customHeight="1" x14ac:dyDescent="0.25">
      <c r="A916" s="62" t="s">
        <v>93</v>
      </c>
      <c r="B916" s="279"/>
      <c r="C916" s="279"/>
      <c r="D916" s="279"/>
      <c r="E916" s="279"/>
      <c r="F916" s="279"/>
      <c r="G916" s="279"/>
      <c r="H916" s="48"/>
      <c r="I916" s="75"/>
      <c r="J916" s="91" t="s">
        <v>48</v>
      </c>
      <c r="K916" s="43"/>
      <c r="L916" s="43"/>
      <c r="M916" s="69"/>
      <c r="N916" s="69"/>
      <c r="O916" s="69"/>
      <c r="P916" s="69"/>
      <c r="Q916" s="69"/>
      <c r="R916" s="69"/>
    </row>
    <row r="917" spans="1:20" s="3" customFormat="1" ht="15.75" customHeight="1" thickBot="1" x14ac:dyDescent="0.25">
      <c r="A917" s="70"/>
      <c r="B917" s="47"/>
      <c r="C917" s="47"/>
      <c r="D917" s="47"/>
      <c r="E917" s="47"/>
      <c r="F917" s="47"/>
      <c r="G917" s="47"/>
      <c r="H917" s="48"/>
      <c r="J917" s="91" t="s">
        <v>48</v>
      </c>
      <c r="K917" s="43"/>
      <c r="L917" s="43"/>
    </row>
    <row r="918" spans="1:20" s="3" customFormat="1" ht="15.75" thickBot="1" x14ac:dyDescent="0.3">
      <c r="A918" s="108" t="s">
        <v>308</v>
      </c>
      <c r="B918" s="111" t="str">
        <f>CONCATENATE("Enter information - Prompt - ",B922)</f>
        <v>Enter information - Prompt - Lease payments for luxury cars</v>
      </c>
      <c r="C918" s="109"/>
      <c r="D918" s="109"/>
      <c r="E918" s="109"/>
      <c r="F918" s="109"/>
      <c r="G918" s="109"/>
      <c r="H918" s="110"/>
      <c r="J918" s="91" t="s">
        <v>103</v>
      </c>
      <c r="K918" s="43"/>
      <c r="L918" s="43"/>
    </row>
    <row r="919" spans="1:20" s="3" customFormat="1" ht="13.5" customHeight="1" x14ac:dyDescent="0.25">
      <c r="A919" s="62" t="s">
        <v>66</v>
      </c>
      <c r="B919" s="47" t="s">
        <v>149</v>
      </c>
      <c r="C919" s="47"/>
      <c r="D919" s="47"/>
      <c r="E919" s="47"/>
      <c r="F919" s="47"/>
      <c r="G919" s="47"/>
      <c r="H919" s="48"/>
      <c r="J919" s="91" t="s">
        <v>48</v>
      </c>
      <c r="K919" s="43"/>
      <c r="L919" s="43"/>
    </row>
    <row r="920" spans="1:20" s="76" customFormat="1" ht="29.25" x14ac:dyDescent="0.25">
      <c r="A920" s="59"/>
      <c r="B920" s="60" t="str">
        <f>CONCATENATE($N$2&amp;": "&amp;VLOOKUP($B919,$M$3:$T$34,2,0))</f>
        <v>Font: Arial</v>
      </c>
      <c r="C920" s="60" t="str">
        <f>CONCATENATE($O$2&amp;": "&amp;VLOOKUP($B919,$M$3:$T$34,3,0))</f>
        <v>T-face: Normal</v>
      </c>
      <c r="D920" s="60" t="str">
        <f>CONCATENATE($P$2&amp;": "&amp;VLOOKUP($B919,$M$3:$T$34,4,0))</f>
        <v>Font size: 11</v>
      </c>
      <c r="E920" s="60" t="str">
        <f>CONCATENATE($Q$2&amp;": "&amp;VLOOKUP($B919,$M$3:$T$34,5,0))</f>
        <v>Row height: 22.5</v>
      </c>
      <c r="F920" s="60" t="str">
        <f>CONCATENATE($R$2&amp;": "&amp;VLOOKUP($B919,$M$3:$T$34,6,0))</f>
        <v>Text col: Black</v>
      </c>
      <c r="G920" s="60" t="str">
        <f>CONCATENATE($S$2&amp;": "&amp;VLOOKUP($B919,$M$3:$T$34,7,0))</f>
        <v>BG col: White</v>
      </c>
      <c r="H920" s="61" t="str">
        <f>CONCATENATE($T$2&amp;": "&amp;VLOOKUP($B919,$M$3:$T$34,8,0))</f>
        <v>Just: Left</v>
      </c>
      <c r="I920" s="3"/>
      <c r="J920" s="91" t="s">
        <v>48</v>
      </c>
      <c r="K920" s="43"/>
      <c r="L920" s="43"/>
      <c r="M920" s="3"/>
      <c r="N920" s="3"/>
      <c r="O920" s="3"/>
      <c r="P920" s="3"/>
      <c r="Q920" s="3"/>
      <c r="R920" s="3"/>
      <c r="S920" s="3"/>
      <c r="T920" s="3"/>
    </row>
    <row r="921" spans="1:20" s="3" customFormat="1" ht="15" customHeight="1" x14ac:dyDescent="0.25">
      <c r="A921" s="59" t="s">
        <v>73</v>
      </c>
      <c r="B921" s="283" t="str">
        <f>CONCATENATE("Prompt for data entry - ",B922)</f>
        <v>Prompt for data entry - Lease payments for luxury cars</v>
      </c>
      <c r="C921" s="279"/>
      <c r="D921" s="279"/>
      <c r="E921" s="279"/>
      <c r="F921" s="279"/>
      <c r="G921" s="279"/>
      <c r="H921" s="48"/>
      <c r="I921" s="76"/>
      <c r="J921" s="91" t="s">
        <v>103</v>
      </c>
      <c r="K921" s="43"/>
      <c r="L921" s="43"/>
    </row>
    <row r="922" spans="1:20" s="3" customFormat="1" x14ac:dyDescent="0.25">
      <c r="A922" s="62" t="s">
        <v>74</v>
      </c>
      <c r="B922" s="94" t="s">
        <v>191</v>
      </c>
      <c r="C922" s="94"/>
      <c r="D922" s="94"/>
      <c r="E922" s="94"/>
      <c r="F922" s="94"/>
      <c r="G922" s="94"/>
      <c r="H922" s="48"/>
      <c r="J922" s="91" t="s">
        <v>48</v>
      </c>
      <c r="K922" s="43"/>
      <c r="L922" s="43"/>
    </row>
    <row r="923" spans="1:20" s="3" customFormat="1" x14ac:dyDescent="0.25">
      <c r="A923" s="64" t="s">
        <v>78</v>
      </c>
      <c r="B923" s="47" t="s">
        <v>256</v>
      </c>
      <c r="C923" s="47"/>
      <c r="D923" s="47"/>
      <c r="E923" s="47"/>
      <c r="F923" s="47"/>
      <c r="G923" s="47"/>
      <c r="H923" s="48"/>
      <c r="J923" s="91" t="s">
        <v>48</v>
      </c>
      <c r="K923" s="43"/>
      <c r="L923" s="43"/>
    </row>
    <row r="924" spans="1:20" s="3" customFormat="1" x14ac:dyDescent="0.25">
      <c r="A924" s="64" t="s">
        <v>66</v>
      </c>
      <c r="B924" s="279" t="s">
        <v>115</v>
      </c>
      <c r="C924" s="279"/>
      <c r="D924" s="279"/>
      <c r="E924" s="279"/>
      <c r="F924" s="279"/>
      <c r="G924" s="279"/>
      <c r="H924" s="48"/>
      <c r="J924" s="91" t="s">
        <v>48</v>
      </c>
      <c r="K924" s="43"/>
      <c r="L924" s="43"/>
    </row>
    <row r="925" spans="1:20" s="3" customFormat="1" x14ac:dyDescent="0.25">
      <c r="A925" s="64" t="s">
        <v>84</v>
      </c>
      <c r="B925" s="47" t="s">
        <v>48</v>
      </c>
      <c r="C925" s="47"/>
      <c r="D925" s="47"/>
      <c r="E925" s="47"/>
      <c r="F925" s="47"/>
      <c r="G925" s="47"/>
      <c r="H925" s="48"/>
      <c r="J925" s="91" t="s">
        <v>48</v>
      </c>
      <c r="K925" s="43"/>
      <c r="L925" s="43"/>
    </row>
    <row r="926" spans="1:20" s="3" customFormat="1" ht="15.75" customHeight="1" x14ac:dyDescent="0.25">
      <c r="A926" s="64" t="s">
        <v>105</v>
      </c>
      <c r="B926" s="47" t="s">
        <v>48</v>
      </c>
      <c r="C926" s="47"/>
      <c r="D926" s="47"/>
      <c r="E926" s="47"/>
      <c r="F926" s="47"/>
      <c r="G926" s="47"/>
      <c r="H926" s="48"/>
      <c r="J926" s="91" t="s">
        <v>48</v>
      </c>
      <c r="K926" s="43"/>
      <c r="L926" s="43"/>
    </row>
    <row r="927" spans="1:20" s="3" customFormat="1" ht="15.75" customHeight="1" x14ac:dyDescent="0.25">
      <c r="A927" s="64" t="s">
        <v>106</v>
      </c>
      <c r="B927" s="47" t="s">
        <v>48</v>
      </c>
      <c r="C927" s="47"/>
      <c r="D927" s="47"/>
      <c r="E927" s="47"/>
      <c r="F927" s="47"/>
      <c r="G927" s="47"/>
      <c r="H927" s="48"/>
      <c r="J927" s="91" t="s">
        <v>48</v>
      </c>
      <c r="K927" s="43"/>
      <c r="L927" s="43"/>
    </row>
    <row r="928" spans="1:20" s="3" customFormat="1" ht="15.75" customHeight="1" x14ac:dyDescent="0.25">
      <c r="A928" s="64" t="s">
        <v>107</v>
      </c>
      <c r="B928" s="47" t="s">
        <v>48</v>
      </c>
      <c r="C928" s="47"/>
      <c r="D928" s="47"/>
      <c r="E928" s="47"/>
      <c r="F928" s="47"/>
      <c r="G928" s="47"/>
      <c r="H928" s="48"/>
      <c r="J928" s="91" t="s">
        <v>48</v>
      </c>
      <c r="K928" s="43"/>
      <c r="L928" s="43"/>
    </row>
    <row r="929" spans="1:20" ht="30" x14ac:dyDescent="0.25">
      <c r="A929" s="68" t="s">
        <v>108</v>
      </c>
      <c r="B929" s="47" t="str">
        <f>IF(B919=$M$4,"Yes","No")</f>
        <v>No</v>
      </c>
      <c r="C929" s="47"/>
      <c r="D929" s="47"/>
      <c r="E929" s="47"/>
      <c r="F929" s="47"/>
      <c r="G929" s="47"/>
      <c r="H929" s="67"/>
      <c r="I929" s="3"/>
      <c r="J929" s="91" t="s">
        <v>48</v>
      </c>
      <c r="K929" s="43"/>
      <c r="L929" s="43"/>
      <c r="M929" s="3"/>
      <c r="N929" s="3"/>
      <c r="O929" s="3"/>
      <c r="P929" s="3"/>
      <c r="Q929" s="3"/>
      <c r="R929" s="3"/>
    </row>
    <row r="930" spans="1:20" s="3" customFormat="1" ht="15" customHeight="1" x14ac:dyDescent="0.25">
      <c r="A930" s="62" t="s">
        <v>93</v>
      </c>
      <c r="B930" s="279"/>
      <c r="C930" s="279"/>
      <c r="D930" s="279"/>
      <c r="E930" s="279"/>
      <c r="F930" s="279"/>
      <c r="G930" s="279"/>
      <c r="H930" s="48"/>
      <c r="I930" s="75"/>
      <c r="J930" s="91" t="s">
        <v>48</v>
      </c>
      <c r="K930" s="43"/>
      <c r="L930" s="43"/>
      <c r="M930" s="69"/>
      <c r="N930" s="69"/>
      <c r="O930" s="69"/>
      <c r="P930" s="69"/>
      <c r="Q930" s="69"/>
      <c r="R930" s="69"/>
    </row>
    <row r="931" spans="1:20" s="3" customFormat="1" ht="15.75" customHeight="1" thickBot="1" x14ac:dyDescent="0.25">
      <c r="A931" s="70"/>
      <c r="B931" s="47"/>
      <c r="C931" s="47"/>
      <c r="D931" s="47"/>
      <c r="E931" s="47"/>
      <c r="F931" s="47"/>
      <c r="G931" s="47"/>
      <c r="H931" s="48"/>
      <c r="J931" s="91" t="s">
        <v>48</v>
      </c>
      <c r="K931" s="43"/>
      <c r="L931" s="43"/>
    </row>
    <row r="932" spans="1:20" s="3" customFormat="1" ht="15.75" customHeight="1" thickBot="1" x14ac:dyDescent="0.3">
      <c r="A932" s="108" t="s">
        <v>309</v>
      </c>
      <c r="B932" s="280" t="str">
        <f>CONCATENATE("Enter information - Data entry - ",B922)</f>
        <v>Enter information - Data entry - Lease payments for luxury cars</v>
      </c>
      <c r="C932" s="281"/>
      <c r="D932" s="281"/>
      <c r="E932" s="281"/>
      <c r="F932" s="281"/>
      <c r="G932" s="281"/>
      <c r="H932" s="282"/>
      <c r="J932" s="91" t="s">
        <v>103</v>
      </c>
      <c r="K932" s="43"/>
      <c r="L932" s="43"/>
    </row>
    <row r="933" spans="1:20" s="3" customFormat="1" ht="13.5" customHeight="1" x14ac:dyDescent="0.25">
      <c r="A933" s="62" t="s">
        <v>66</v>
      </c>
      <c r="B933" s="47" t="s">
        <v>407</v>
      </c>
      <c r="C933" s="47"/>
      <c r="D933" s="47"/>
      <c r="E933" s="47"/>
      <c r="F933" s="47"/>
      <c r="G933" s="47"/>
      <c r="H933" s="48"/>
      <c r="J933" s="91" t="s">
        <v>48</v>
      </c>
      <c r="K933" s="43"/>
      <c r="L933" s="43"/>
    </row>
    <row r="934" spans="1:20" s="3" customFormat="1" ht="29.25" x14ac:dyDescent="0.25">
      <c r="A934" s="62"/>
      <c r="B934" s="60" t="str">
        <f>CONCATENATE($N$2&amp;": "&amp;VLOOKUP($B933,$M$3:$T$34,2,0))</f>
        <v>Font: Arial</v>
      </c>
      <c r="C934" s="60" t="str">
        <f>CONCATENATE($O$2&amp;": "&amp;VLOOKUP($B933,$M$3:$T$34,3,0))</f>
        <v>T-face: Normal</v>
      </c>
      <c r="D934" s="60" t="str">
        <f>CONCATENATE($P$2&amp;": "&amp;VLOOKUP($B933,$M$3:$T$34,4,0))</f>
        <v>Font size: 11</v>
      </c>
      <c r="E934" s="60" t="str">
        <f>CONCATENATE($Q$2&amp;": "&amp;VLOOKUP($B933,$M$3:$T$34,5,0))</f>
        <v>Row height: 22.5</v>
      </c>
      <c r="F934" s="60" t="str">
        <f>CONCATENATE($R$2&amp;": "&amp;VLOOKUP($B933,$M$3:$T$34,6,0))</f>
        <v>Text col: Black</v>
      </c>
      <c r="G934" s="60" t="str">
        <f>CONCATENATE($S$2&amp;": "&amp;VLOOKUP($B933,$M$3:$T$34,7,0))</f>
        <v>BG col: Sky blue</v>
      </c>
      <c r="H934" s="61" t="str">
        <f>CONCATENATE($T$2&amp;": "&amp;VLOOKUP($B933,$M$3:$T$34,8,0))</f>
        <v>Just: Right</v>
      </c>
      <c r="J934" s="91" t="s">
        <v>48</v>
      </c>
      <c r="K934" s="43"/>
      <c r="L934" s="43"/>
      <c r="S934" s="76"/>
      <c r="T934" s="76"/>
    </row>
    <row r="935" spans="1:20" s="3" customFormat="1" x14ac:dyDescent="0.25">
      <c r="A935" s="62" t="s">
        <v>73</v>
      </c>
      <c r="B935" s="283" t="str">
        <f>CONCATENATE("Data entry - ",B922)</f>
        <v>Data entry - Lease payments for luxury cars</v>
      </c>
      <c r="C935" s="279"/>
      <c r="D935" s="279"/>
      <c r="E935" s="279"/>
      <c r="F935" s="279"/>
      <c r="G935" s="279"/>
      <c r="H935" s="48"/>
      <c r="J935" s="91" t="s">
        <v>103</v>
      </c>
      <c r="K935" s="43"/>
      <c r="L935" s="43"/>
      <c r="M935" s="76"/>
      <c r="N935" s="76"/>
      <c r="O935" s="76"/>
      <c r="P935" s="76"/>
      <c r="Q935" s="76"/>
      <c r="R935" s="76"/>
    </row>
    <row r="936" spans="1:20" s="3" customFormat="1" x14ac:dyDescent="0.25">
      <c r="A936" s="62" t="s">
        <v>74</v>
      </c>
      <c r="B936" s="47"/>
      <c r="C936" s="47"/>
      <c r="D936" s="47"/>
      <c r="E936" s="47"/>
      <c r="F936" s="47"/>
      <c r="G936" s="47"/>
      <c r="H936" s="48"/>
      <c r="J936" s="91" t="s">
        <v>48</v>
      </c>
      <c r="K936" s="43"/>
      <c r="L936" s="43"/>
    </row>
    <row r="937" spans="1:20" s="3" customFormat="1" x14ac:dyDescent="0.25">
      <c r="A937" s="64" t="s">
        <v>78</v>
      </c>
      <c r="B937" s="47" t="s">
        <v>148</v>
      </c>
      <c r="C937" s="47"/>
      <c r="D937" s="47"/>
      <c r="E937" s="47"/>
      <c r="F937" s="47"/>
      <c r="G937" s="47"/>
      <c r="H937" s="48"/>
      <c r="J937" s="91" t="s">
        <v>48</v>
      </c>
      <c r="K937" s="43"/>
      <c r="L937" s="43"/>
    </row>
    <row r="938" spans="1:20" s="3" customFormat="1" x14ac:dyDescent="0.25">
      <c r="A938" s="64" t="s">
        <v>66</v>
      </c>
      <c r="B938" s="279" t="s">
        <v>145</v>
      </c>
      <c r="C938" s="279"/>
      <c r="D938" s="279"/>
      <c r="E938" s="279"/>
      <c r="F938" s="279"/>
      <c r="G938" s="279"/>
      <c r="H938" s="48"/>
      <c r="J938" s="91" t="s">
        <v>48</v>
      </c>
      <c r="K938" s="43"/>
      <c r="L938" s="43"/>
    </row>
    <row r="939" spans="1:20" s="3" customFormat="1" x14ac:dyDescent="0.25">
      <c r="A939" s="64" t="s">
        <v>84</v>
      </c>
      <c r="B939" s="79">
        <f>$B$1596</f>
        <v>0</v>
      </c>
      <c r="C939" s="47"/>
      <c r="D939" s="47"/>
      <c r="E939" s="47"/>
      <c r="F939" s="47"/>
      <c r="G939" s="47"/>
      <c r="H939" s="48"/>
      <c r="J939" s="91" t="s">
        <v>103</v>
      </c>
      <c r="K939" s="43"/>
      <c r="L939" s="43"/>
    </row>
    <row r="940" spans="1:20" s="3" customFormat="1" ht="15.75" customHeight="1" x14ac:dyDescent="0.25">
      <c r="A940" s="64" t="s">
        <v>105</v>
      </c>
      <c r="B940" s="79">
        <f>$B$1597</f>
        <v>99999999.989999995</v>
      </c>
      <c r="C940" s="47"/>
      <c r="D940" s="47"/>
      <c r="E940" s="47"/>
      <c r="F940" s="47"/>
      <c r="G940" s="47"/>
      <c r="H940" s="48"/>
      <c r="J940" s="91" t="s">
        <v>103</v>
      </c>
      <c r="K940" s="43"/>
      <c r="L940" s="43"/>
    </row>
    <row r="941" spans="1:20" s="3" customFormat="1" ht="15.75" customHeight="1" x14ac:dyDescent="0.25">
      <c r="A941" s="64" t="s">
        <v>106</v>
      </c>
      <c r="B941" s="284" t="s">
        <v>48</v>
      </c>
      <c r="C941" s="284"/>
      <c r="D941" s="284"/>
      <c r="E941" s="284"/>
      <c r="F941" s="284"/>
      <c r="G941" s="284"/>
      <c r="H941" s="48"/>
      <c r="J941" s="91" t="s">
        <v>48</v>
      </c>
      <c r="K941" s="43"/>
      <c r="L941" s="43"/>
    </row>
    <row r="942" spans="1:20" s="3" customFormat="1" ht="15.75" customHeight="1" x14ac:dyDescent="0.25">
      <c r="A942" s="64" t="s">
        <v>107</v>
      </c>
      <c r="B942" s="47" t="s">
        <v>48</v>
      </c>
      <c r="C942" s="47"/>
      <c r="D942" s="47"/>
      <c r="E942" s="47"/>
      <c r="F942" s="47"/>
      <c r="G942" s="47"/>
      <c r="H942" s="48"/>
      <c r="J942" s="91" t="s">
        <v>48</v>
      </c>
      <c r="K942" s="43"/>
      <c r="L942" s="43"/>
    </row>
    <row r="943" spans="1:20" ht="30" x14ac:dyDescent="0.25">
      <c r="A943" s="68" t="s">
        <v>108</v>
      </c>
      <c r="B943" s="47" t="s">
        <v>409</v>
      </c>
      <c r="C943" s="47"/>
      <c r="D943" s="47"/>
      <c r="E943" s="47"/>
      <c r="F943" s="47"/>
      <c r="G943" s="47"/>
      <c r="H943" s="67"/>
      <c r="I943" s="3"/>
      <c r="J943" s="91" t="s">
        <v>103</v>
      </c>
      <c r="K943" s="43"/>
      <c r="L943" s="43"/>
      <c r="M943" s="3"/>
      <c r="N943" s="3"/>
      <c r="O943" s="3"/>
      <c r="P943" s="3"/>
      <c r="Q943" s="3"/>
      <c r="R943" s="3"/>
    </row>
    <row r="944" spans="1:20" s="3" customFormat="1" ht="15.75" customHeight="1" x14ac:dyDescent="0.25">
      <c r="A944" s="62" t="s">
        <v>93</v>
      </c>
      <c r="B944" s="279"/>
      <c r="C944" s="279"/>
      <c r="D944" s="279"/>
      <c r="E944" s="279"/>
      <c r="F944" s="279"/>
      <c r="G944" s="279"/>
      <c r="H944" s="48"/>
      <c r="I944" s="75"/>
      <c r="J944" s="91" t="s">
        <v>48</v>
      </c>
      <c r="L944" s="43"/>
      <c r="M944" s="69"/>
      <c r="N944" s="69"/>
      <c r="O944" s="69"/>
      <c r="P944" s="69"/>
      <c r="Q944" s="69"/>
      <c r="R944" s="69"/>
    </row>
    <row r="945" spans="1:18" s="3" customFormat="1" ht="15.75" customHeight="1" thickBot="1" x14ac:dyDescent="0.25">
      <c r="A945" s="70"/>
      <c r="B945" s="47"/>
      <c r="C945" s="47"/>
      <c r="D945" s="47"/>
      <c r="E945" s="47"/>
      <c r="F945" s="47"/>
      <c r="G945" s="47"/>
      <c r="H945" s="48"/>
      <c r="J945" s="91" t="s">
        <v>48</v>
      </c>
      <c r="K945" s="43"/>
      <c r="L945" s="43"/>
    </row>
    <row r="946" spans="1:18" s="3" customFormat="1" ht="15.75" customHeight="1" thickBot="1" x14ac:dyDescent="0.3">
      <c r="A946" s="108" t="s">
        <v>310</v>
      </c>
      <c r="B946" s="285" t="str">
        <f>CONCATENATE("Enter information - Row identifier - ",B964)</f>
        <v>Enter information - Row identifier - Loss on sale of depreciating assets included in accounts</v>
      </c>
      <c r="C946" s="286"/>
      <c r="D946" s="286"/>
      <c r="E946" s="286"/>
      <c r="F946" s="286"/>
      <c r="G946" s="286"/>
      <c r="H946" s="287"/>
      <c r="J946" s="91" t="s">
        <v>103</v>
      </c>
      <c r="K946" s="43"/>
      <c r="L946" s="43"/>
    </row>
    <row r="947" spans="1:18" s="3" customFormat="1" ht="13.5" customHeight="1" x14ac:dyDescent="0.25">
      <c r="A947" s="62" t="s">
        <v>66</v>
      </c>
      <c r="B947" s="47" t="s">
        <v>405</v>
      </c>
      <c r="C947" s="47"/>
      <c r="D947" s="47"/>
      <c r="E947" s="47"/>
      <c r="F947" s="47"/>
      <c r="G947" s="47"/>
      <c r="H947" s="48"/>
      <c r="J947" s="91" t="s">
        <v>48</v>
      </c>
      <c r="K947" s="43"/>
      <c r="L947" s="43"/>
    </row>
    <row r="948" spans="1:18" s="3" customFormat="1" ht="29.25" x14ac:dyDescent="0.25">
      <c r="A948" s="62"/>
      <c r="B948" s="60" t="str">
        <f>CONCATENATE($N$2&amp;": "&amp;VLOOKUP($B947,$M$3:$T$34,2,0))</f>
        <v>Font: Arial</v>
      </c>
      <c r="C948" s="60" t="str">
        <f>CONCATENATE($O$2&amp;": "&amp;VLOOKUP($B947,$M$3:$T$34,3,0))</f>
        <v>T-face: Normal</v>
      </c>
      <c r="D948" s="60" t="str">
        <f>CONCATENATE($P$2&amp;": "&amp;VLOOKUP($B947,$M$3:$T$34,4,0))</f>
        <v>Font size: 11</v>
      </c>
      <c r="E948" s="60" t="str">
        <f>CONCATENATE($Q$2&amp;": "&amp;VLOOKUP($B947,$M$3:$T$34,5,0))</f>
        <v>Row height: 22.5</v>
      </c>
      <c r="F948" s="60" t="str">
        <f>CONCATENATE($R$2&amp;": "&amp;VLOOKUP($B947,$M$3:$T$34,6,0))</f>
        <v>Text col: Black</v>
      </c>
      <c r="G948" s="60" t="str">
        <f>CONCATENATE($S$2&amp;": "&amp;VLOOKUP($B947,$M$3:$T$34,7,0))</f>
        <v>BG col: White</v>
      </c>
      <c r="H948" s="61" t="str">
        <f>CONCATENATE($T$2&amp;": "&amp;VLOOKUP($B947,$M$3:$T$34,8,0))</f>
        <v>Just: Centre</v>
      </c>
      <c r="J948" s="91" t="s">
        <v>48</v>
      </c>
      <c r="K948" s="43"/>
      <c r="L948" s="43"/>
    </row>
    <row r="949" spans="1:18" s="3" customFormat="1" x14ac:dyDescent="0.25">
      <c r="A949" s="62" t="s">
        <v>73</v>
      </c>
      <c r="B949" s="288" t="str">
        <f>CONCATENATE("Row identifier - ",B964)</f>
        <v>Row identifier - Loss on sale of depreciating assets included in accounts</v>
      </c>
      <c r="C949" s="289"/>
      <c r="D949" s="289"/>
      <c r="E949" s="289"/>
      <c r="F949" s="289"/>
      <c r="G949" s="289"/>
      <c r="H949" s="48"/>
      <c r="J949" s="91" t="s">
        <v>103</v>
      </c>
      <c r="K949" s="43"/>
      <c r="L949" s="43"/>
    </row>
    <row r="950" spans="1:18" s="3" customFormat="1" x14ac:dyDescent="0.25">
      <c r="A950" s="62" t="s">
        <v>74</v>
      </c>
      <c r="B950" s="94" t="s">
        <v>205</v>
      </c>
      <c r="C950" s="94"/>
      <c r="D950" s="94"/>
      <c r="E950" s="94"/>
      <c r="F950" s="94"/>
      <c r="G950" s="94"/>
      <c r="H950" s="48"/>
      <c r="J950" s="91" t="s">
        <v>103</v>
      </c>
      <c r="K950" s="43"/>
      <c r="L950" s="43"/>
    </row>
    <row r="951" spans="1:18" s="3" customFormat="1" x14ac:dyDescent="0.25">
      <c r="A951" s="64" t="s">
        <v>78</v>
      </c>
      <c r="B951" s="47" t="s">
        <v>266</v>
      </c>
      <c r="C951" s="47"/>
      <c r="D951" s="47"/>
      <c r="E951" s="47"/>
      <c r="F951" s="47"/>
      <c r="G951" s="47"/>
      <c r="H951" s="48"/>
      <c r="J951" s="91" t="s">
        <v>48</v>
      </c>
      <c r="K951" s="43"/>
      <c r="L951" s="43"/>
    </row>
    <row r="952" spans="1:18" s="3" customFormat="1" x14ac:dyDescent="0.25">
      <c r="A952" s="64" t="s">
        <v>66</v>
      </c>
      <c r="B952" s="279" t="s">
        <v>115</v>
      </c>
      <c r="C952" s="279"/>
      <c r="D952" s="279"/>
      <c r="E952" s="279"/>
      <c r="F952" s="279"/>
      <c r="G952" s="279"/>
      <c r="H952" s="48"/>
      <c r="J952" s="91" t="s">
        <v>48</v>
      </c>
      <c r="K952" s="43"/>
      <c r="L952" s="43"/>
    </row>
    <row r="953" spans="1:18" s="3" customFormat="1" x14ac:dyDescent="0.25">
      <c r="A953" s="64" t="s">
        <v>84</v>
      </c>
      <c r="B953" s="79" t="s">
        <v>48</v>
      </c>
      <c r="C953" s="47"/>
      <c r="D953" s="47"/>
      <c r="E953" s="47"/>
      <c r="F953" s="47"/>
      <c r="G953" s="47"/>
      <c r="H953" s="48"/>
      <c r="J953" s="91" t="s">
        <v>48</v>
      </c>
      <c r="K953" s="43"/>
      <c r="L953" s="43"/>
    </row>
    <row r="954" spans="1:18" s="3" customFormat="1" ht="15.75" customHeight="1" x14ac:dyDescent="0.25">
      <c r="A954" s="64" t="s">
        <v>105</v>
      </c>
      <c r="B954" s="79" t="s">
        <v>48</v>
      </c>
      <c r="C954" s="47"/>
      <c r="D954" s="47"/>
      <c r="E954" s="47"/>
      <c r="F954" s="47"/>
      <c r="G954" s="47"/>
      <c r="H954" s="48"/>
      <c r="J954" s="91" t="s">
        <v>48</v>
      </c>
      <c r="K954" s="43"/>
      <c r="L954" s="43"/>
    </row>
    <row r="955" spans="1:18" s="3" customFormat="1" ht="15.75" customHeight="1" x14ac:dyDescent="0.25">
      <c r="A955" s="64" t="s">
        <v>106</v>
      </c>
      <c r="B955" s="284" t="s">
        <v>48</v>
      </c>
      <c r="C955" s="284"/>
      <c r="D955" s="284"/>
      <c r="E955" s="284"/>
      <c r="F955" s="284"/>
      <c r="G955" s="284"/>
      <c r="H955" s="48"/>
      <c r="J955" s="91" t="s">
        <v>48</v>
      </c>
      <c r="K955" s="43"/>
      <c r="L955" s="43"/>
    </row>
    <row r="956" spans="1:18" s="3" customFormat="1" ht="15.75" customHeight="1" x14ac:dyDescent="0.25">
      <c r="A956" s="64" t="s">
        <v>107</v>
      </c>
      <c r="B956" s="47" t="s">
        <v>48</v>
      </c>
      <c r="C956" s="47"/>
      <c r="D956" s="47"/>
      <c r="E956" s="47"/>
      <c r="F956" s="47"/>
      <c r="G956" s="47"/>
      <c r="H956" s="48"/>
      <c r="J956" s="91" t="s">
        <v>48</v>
      </c>
      <c r="K956" s="43"/>
      <c r="L956" s="43"/>
    </row>
    <row r="957" spans="1:18" ht="30" x14ac:dyDescent="0.25">
      <c r="A957" s="68" t="s">
        <v>108</v>
      </c>
      <c r="B957" s="47" t="s">
        <v>267</v>
      </c>
      <c r="C957" s="47"/>
      <c r="D957" s="47"/>
      <c r="E957" s="47"/>
      <c r="F957" s="47"/>
      <c r="G957" s="47"/>
      <c r="H957" s="67"/>
      <c r="I957" s="3"/>
      <c r="J957" s="91" t="s">
        <v>48</v>
      </c>
      <c r="K957" s="43"/>
      <c r="L957" s="43"/>
      <c r="M957" s="3"/>
      <c r="N957" s="3"/>
      <c r="O957" s="3"/>
      <c r="P957" s="3"/>
      <c r="Q957" s="3"/>
      <c r="R957" s="3"/>
    </row>
    <row r="958" spans="1:18" s="3" customFormat="1" ht="15" customHeight="1" x14ac:dyDescent="0.25">
      <c r="A958" s="62" t="s">
        <v>93</v>
      </c>
      <c r="B958" s="279"/>
      <c r="C958" s="279"/>
      <c r="D958" s="279"/>
      <c r="E958" s="279"/>
      <c r="F958" s="279"/>
      <c r="G958" s="279"/>
      <c r="H958" s="48"/>
      <c r="I958" s="75"/>
      <c r="J958" s="91" t="s">
        <v>48</v>
      </c>
      <c r="K958" s="43"/>
      <c r="L958" s="43"/>
      <c r="M958" s="69"/>
      <c r="N958" s="69"/>
      <c r="O958" s="69"/>
      <c r="P958" s="69"/>
      <c r="Q958" s="69"/>
      <c r="R958" s="69"/>
    </row>
    <row r="959" spans="1:18" s="3" customFormat="1" ht="15.75" customHeight="1" thickBot="1" x14ac:dyDescent="0.25">
      <c r="A959" s="70"/>
      <c r="B959" s="47"/>
      <c r="C959" s="47"/>
      <c r="D959" s="47"/>
      <c r="E959" s="47"/>
      <c r="F959" s="47"/>
      <c r="G959" s="47"/>
      <c r="H959" s="48"/>
      <c r="J959" s="91" t="s">
        <v>48</v>
      </c>
      <c r="K959" s="43"/>
      <c r="L959" s="43"/>
    </row>
    <row r="960" spans="1:18" s="3" customFormat="1" ht="15.75" thickBot="1" x14ac:dyDescent="0.3">
      <c r="A960" s="108" t="s">
        <v>311</v>
      </c>
      <c r="B960" s="111" t="str">
        <f>CONCATENATE("Enter information - Prompt - ",B964)</f>
        <v>Enter information - Prompt - Loss on sale of depreciating assets included in accounts</v>
      </c>
      <c r="C960" s="109"/>
      <c r="D960" s="109"/>
      <c r="E960" s="109"/>
      <c r="F960" s="109"/>
      <c r="G960" s="109"/>
      <c r="H960" s="110"/>
      <c r="J960" s="91" t="s">
        <v>103</v>
      </c>
      <c r="K960" s="43"/>
      <c r="L960" s="43"/>
    </row>
    <row r="961" spans="1:20" s="3" customFormat="1" ht="13.5" customHeight="1" x14ac:dyDescent="0.25">
      <c r="A961" s="62" t="s">
        <v>66</v>
      </c>
      <c r="B961" s="47" t="s">
        <v>149</v>
      </c>
      <c r="C961" s="47"/>
      <c r="D961" s="47"/>
      <c r="E961" s="47"/>
      <c r="F961" s="47"/>
      <c r="G961" s="47"/>
      <c r="H961" s="48"/>
      <c r="J961" s="91" t="s">
        <v>48</v>
      </c>
      <c r="K961" s="43"/>
      <c r="L961" s="43"/>
    </row>
    <row r="962" spans="1:20" s="76" customFormat="1" ht="29.25" x14ac:dyDescent="0.25">
      <c r="A962" s="59"/>
      <c r="B962" s="60" t="str">
        <f>CONCATENATE($N$2&amp;": "&amp;VLOOKUP($B961,$M$3:$T$34,2,0))</f>
        <v>Font: Arial</v>
      </c>
      <c r="C962" s="60" t="str">
        <f>CONCATENATE($O$2&amp;": "&amp;VLOOKUP($B961,$M$3:$T$34,3,0))</f>
        <v>T-face: Normal</v>
      </c>
      <c r="D962" s="60" t="str">
        <f>CONCATENATE($P$2&amp;": "&amp;VLOOKUP($B961,$M$3:$T$34,4,0))</f>
        <v>Font size: 11</v>
      </c>
      <c r="E962" s="60" t="str">
        <f>CONCATENATE($Q$2&amp;": "&amp;VLOOKUP($B961,$M$3:$T$34,5,0))</f>
        <v>Row height: 22.5</v>
      </c>
      <c r="F962" s="60" t="str">
        <f>CONCATENATE($R$2&amp;": "&amp;VLOOKUP($B961,$M$3:$T$34,6,0))</f>
        <v>Text col: Black</v>
      </c>
      <c r="G962" s="60" t="str">
        <f>CONCATENATE($S$2&amp;": "&amp;VLOOKUP($B961,$M$3:$T$34,7,0))</f>
        <v>BG col: White</v>
      </c>
      <c r="H962" s="61" t="str">
        <f>CONCATENATE($T$2&amp;": "&amp;VLOOKUP($B961,$M$3:$T$34,8,0))</f>
        <v>Just: Left</v>
      </c>
      <c r="I962" s="3"/>
      <c r="J962" s="91" t="s">
        <v>48</v>
      </c>
      <c r="K962" s="43"/>
      <c r="L962" s="43"/>
      <c r="M962" s="3"/>
      <c r="N962" s="3"/>
      <c r="O962" s="3"/>
      <c r="P962" s="3"/>
      <c r="Q962" s="3"/>
      <c r="R962" s="3"/>
      <c r="S962" s="3"/>
      <c r="T962" s="3"/>
    </row>
    <row r="963" spans="1:20" s="3" customFormat="1" ht="15" customHeight="1" x14ac:dyDescent="0.25">
      <c r="A963" s="59" t="s">
        <v>73</v>
      </c>
      <c r="B963" s="283" t="str">
        <f>CONCATENATE("Prompt for data entry - ",B964)</f>
        <v>Prompt for data entry - Loss on sale of depreciating assets included in accounts</v>
      </c>
      <c r="C963" s="279"/>
      <c r="D963" s="279"/>
      <c r="E963" s="279"/>
      <c r="F963" s="279"/>
      <c r="G963" s="279"/>
      <c r="H963" s="48"/>
      <c r="I963" s="76"/>
      <c r="J963" s="91" t="s">
        <v>103</v>
      </c>
      <c r="K963" s="43"/>
      <c r="L963" s="43"/>
    </row>
    <row r="964" spans="1:20" s="3" customFormat="1" x14ac:dyDescent="0.25">
      <c r="A964" s="62" t="s">
        <v>74</v>
      </c>
      <c r="B964" s="94" t="s">
        <v>192</v>
      </c>
      <c r="C964" s="94"/>
      <c r="D964" s="94"/>
      <c r="E964" s="94"/>
      <c r="F964" s="94"/>
      <c r="G964" s="94"/>
      <c r="H964" s="48"/>
      <c r="J964" s="91" t="s">
        <v>103</v>
      </c>
      <c r="K964" s="43"/>
      <c r="L964" s="43"/>
    </row>
    <row r="965" spans="1:20" s="3" customFormat="1" x14ac:dyDescent="0.25">
      <c r="A965" s="64" t="s">
        <v>78</v>
      </c>
      <c r="B965" s="47" t="s">
        <v>256</v>
      </c>
      <c r="C965" s="47"/>
      <c r="D965" s="47"/>
      <c r="E965" s="47"/>
      <c r="F965" s="47"/>
      <c r="G965" s="47"/>
      <c r="H965" s="48"/>
      <c r="J965" s="91" t="s">
        <v>48</v>
      </c>
      <c r="K965" s="43"/>
      <c r="L965" s="43"/>
    </row>
    <row r="966" spans="1:20" s="3" customFormat="1" x14ac:dyDescent="0.25">
      <c r="A966" s="64" t="s">
        <v>66</v>
      </c>
      <c r="B966" s="279" t="s">
        <v>115</v>
      </c>
      <c r="C966" s="279"/>
      <c r="D966" s="279"/>
      <c r="E966" s="279"/>
      <c r="F966" s="279"/>
      <c r="G966" s="279"/>
      <c r="H966" s="48"/>
      <c r="J966" s="91" t="s">
        <v>48</v>
      </c>
      <c r="K966" s="43"/>
      <c r="L966" s="43"/>
    </row>
    <row r="967" spans="1:20" s="3" customFormat="1" x14ac:dyDescent="0.25">
      <c r="A967" s="64" t="s">
        <v>84</v>
      </c>
      <c r="B967" s="47" t="s">
        <v>48</v>
      </c>
      <c r="C967" s="47"/>
      <c r="D967" s="47"/>
      <c r="E967" s="47"/>
      <c r="F967" s="47"/>
      <c r="G967" s="47"/>
      <c r="H967" s="48"/>
      <c r="J967" s="91" t="s">
        <v>48</v>
      </c>
      <c r="K967" s="43"/>
      <c r="L967" s="43"/>
    </row>
    <row r="968" spans="1:20" s="3" customFormat="1" ht="15.75" customHeight="1" x14ac:dyDescent="0.25">
      <c r="A968" s="64" t="s">
        <v>105</v>
      </c>
      <c r="B968" s="47" t="s">
        <v>48</v>
      </c>
      <c r="C968" s="47"/>
      <c r="D968" s="47"/>
      <c r="E968" s="47"/>
      <c r="F968" s="47"/>
      <c r="G968" s="47"/>
      <c r="H968" s="48"/>
      <c r="J968" s="91" t="s">
        <v>48</v>
      </c>
      <c r="K968" s="43"/>
      <c r="L968" s="43"/>
    </row>
    <row r="969" spans="1:20" s="3" customFormat="1" ht="15.75" customHeight="1" x14ac:dyDescent="0.25">
      <c r="A969" s="64" t="s">
        <v>106</v>
      </c>
      <c r="B969" s="47" t="s">
        <v>48</v>
      </c>
      <c r="C969" s="47"/>
      <c r="D969" s="47"/>
      <c r="E969" s="47"/>
      <c r="F969" s="47"/>
      <c r="G969" s="47"/>
      <c r="H969" s="48"/>
      <c r="J969" s="91" t="s">
        <v>48</v>
      </c>
      <c r="K969" s="43"/>
      <c r="L969" s="43"/>
    </row>
    <row r="970" spans="1:20" s="3" customFormat="1" ht="15.75" customHeight="1" x14ac:dyDescent="0.25">
      <c r="A970" s="64" t="s">
        <v>107</v>
      </c>
      <c r="B970" s="47" t="s">
        <v>48</v>
      </c>
      <c r="C970" s="47"/>
      <c r="D970" s="47"/>
      <c r="E970" s="47"/>
      <c r="F970" s="47"/>
      <c r="G970" s="47"/>
      <c r="H970" s="48"/>
      <c r="J970" s="91" t="s">
        <v>48</v>
      </c>
      <c r="K970" s="43"/>
      <c r="L970" s="43"/>
    </row>
    <row r="971" spans="1:20" ht="30" x14ac:dyDescent="0.25">
      <c r="A971" s="68" t="s">
        <v>108</v>
      </c>
      <c r="B971" s="47" t="str">
        <f>IF(B961=$M$4,"Yes","No")</f>
        <v>No</v>
      </c>
      <c r="C971" s="47"/>
      <c r="D971" s="47"/>
      <c r="E971" s="47"/>
      <c r="F971" s="47"/>
      <c r="G971" s="47"/>
      <c r="H971" s="67"/>
      <c r="I971" s="3"/>
      <c r="J971" s="91" t="s">
        <v>48</v>
      </c>
      <c r="K971" s="43"/>
      <c r="L971" s="43"/>
      <c r="M971" s="3"/>
      <c r="N971" s="3"/>
      <c r="O971" s="3"/>
      <c r="P971" s="3"/>
      <c r="Q971" s="3"/>
      <c r="R971" s="3"/>
    </row>
    <row r="972" spans="1:20" s="3" customFormat="1" ht="15" customHeight="1" x14ac:dyDescent="0.25">
      <c r="A972" s="62" t="s">
        <v>93</v>
      </c>
      <c r="B972" s="279"/>
      <c r="C972" s="279"/>
      <c r="D972" s="279"/>
      <c r="E972" s="279"/>
      <c r="F972" s="279"/>
      <c r="G972" s="279"/>
      <c r="H972" s="48"/>
      <c r="I972" s="75"/>
      <c r="J972" s="91" t="s">
        <v>48</v>
      </c>
      <c r="K972" s="43"/>
      <c r="L972" s="43"/>
      <c r="M972" s="69"/>
      <c r="N972" s="69"/>
      <c r="O972" s="69"/>
      <c r="P972" s="69"/>
      <c r="Q972" s="69"/>
      <c r="R972" s="69"/>
    </row>
    <row r="973" spans="1:20" s="3" customFormat="1" ht="15.75" customHeight="1" thickBot="1" x14ac:dyDescent="0.25">
      <c r="A973" s="70"/>
      <c r="B973" s="47"/>
      <c r="C973" s="47"/>
      <c r="D973" s="47"/>
      <c r="E973" s="47"/>
      <c r="F973" s="47"/>
      <c r="G973" s="47"/>
      <c r="H973" s="48"/>
      <c r="J973" s="91" t="s">
        <v>48</v>
      </c>
      <c r="K973" s="43"/>
      <c r="L973" s="43"/>
    </row>
    <row r="974" spans="1:20" s="3" customFormat="1" ht="15.75" customHeight="1" thickBot="1" x14ac:dyDescent="0.3">
      <c r="A974" s="108" t="s">
        <v>312</v>
      </c>
      <c r="B974" s="280" t="str">
        <f>CONCATENATE("Enter information - Data entry - ",B964)</f>
        <v>Enter information - Data entry - Loss on sale of depreciating assets included in accounts</v>
      </c>
      <c r="C974" s="281"/>
      <c r="D974" s="281"/>
      <c r="E974" s="281"/>
      <c r="F974" s="281"/>
      <c r="G974" s="281"/>
      <c r="H974" s="282"/>
      <c r="J974" s="91" t="s">
        <v>103</v>
      </c>
      <c r="K974" s="43"/>
      <c r="L974" s="43"/>
    </row>
    <row r="975" spans="1:20" s="3" customFormat="1" ht="13.5" customHeight="1" x14ac:dyDescent="0.25">
      <c r="A975" s="62" t="s">
        <v>66</v>
      </c>
      <c r="B975" s="47" t="s">
        <v>407</v>
      </c>
      <c r="C975" s="47"/>
      <c r="D975" s="47"/>
      <c r="E975" s="47"/>
      <c r="F975" s="47"/>
      <c r="G975" s="47"/>
      <c r="H975" s="48"/>
      <c r="J975" s="91" t="s">
        <v>48</v>
      </c>
      <c r="K975" s="43"/>
      <c r="L975" s="43"/>
    </row>
    <row r="976" spans="1:20" s="3" customFormat="1" ht="29.25" x14ac:dyDescent="0.25">
      <c r="A976" s="62"/>
      <c r="B976" s="60" t="str">
        <f>CONCATENATE($N$2&amp;": "&amp;VLOOKUP($B975,$M$3:$T$34,2,0))</f>
        <v>Font: Arial</v>
      </c>
      <c r="C976" s="60" t="str">
        <f>CONCATENATE($O$2&amp;": "&amp;VLOOKUP($B975,$M$3:$T$34,3,0))</f>
        <v>T-face: Normal</v>
      </c>
      <c r="D976" s="60" t="str">
        <f>CONCATENATE($P$2&amp;": "&amp;VLOOKUP($B975,$M$3:$T$34,4,0))</f>
        <v>Font size: 11</v>
      </c>
      <c r="E976" s="60" t="str">
        <f>CONCATENATE($Q$2&amp;": "&amp;VLOOKUP($B975,$M$3:$T$34,5,0))</f>
        <v>Row height: 22.5</v>
      </c>
      <c r="F976" s="60" t="str">
        <f>CONCATENATE($R$2&amp;": "&amp;VLOOKUP($B975,$M$3:$T$34,6,0))</f>
        <v>Text col: Black</v>
      </c>
      <c r="G976" s="60" t="str">
        <f>CONCATENATE($S$2&amp;": "&amp;VLOOKUP($B975,$M$3:$T$34,7,0))</f>
        <v>BG col: Sky blue</v>
      </c>
      <c r="H976" s="61" t="str">
        <f>CONCATENATE($T$2&amp;": "&amp;VLOOKUP($B975,$M$3:$T$34,8,0))</f>
        <v>Just: Right</v>
      </c>
      <c r="J976" s="91" t="s">
        <v>48</v>
      </c>
      <c r="K976" s="43"/>
      <c r="L976" s="43"/>
      <c r="S976" s="76"/>
      <c r="T976" s="76"/>
    </row>
    <row r="977" spans="1:18" s="3" customFormat="1" x14ac:dyDescent="0.25">
      <c r="A977" s="62" t="s">
        <v>73</v>
      </c>
      <c r="B977" s="283" t="str">
        <f>CONCATENATE("Data entry - ",B964)</f>
        <v>Data entry - Loss on sale of depreciating assets included in accounts</v>
      </c>
      <c r="C977" s="279"/>
      <c r="D977" s="279"/>
      <c r="E977" s="279"/>
      <c r="F977" s="279"/>
      <c r="G977" s="279"/>
      <c r="H977" s="48"/>
      <c r="J977" s="91" t="s">
        <v>103</v>
      </c>
      <c r="K977" s="43"/>
      <c r="L977" s="43"/>
      <c r="M977" s="76"/>
      <c r="N977" s="76"/>
      <c r="O977" s="76"/>
      <c r="P977" s="76"/>
      <c r="Q977" s="76"/>
      <c r="R977" s="76"/>
    </row>
    <row r="978" spans="1:18" s="3" customFormat="1" x14ac:dyDescent="0.25">
      <c r="A978" s="62" t="s">
        <v>74</v>
      </c>
      <c r="B978" s="47"/>
      <c r="C978" s="47"/>
      <c r="D978" s="47"/>
      <c r="E978" s="47"/>
      <c r="F978" s="47"/>
      <c r="G978" s="47"/>
      <c r="H978" s="48"/>
      <c r="J978" s="91" t="s">
        <v>48</v>
      </c>
      <c r="K978" s="43"/>
      <c r="L978" s="43"/>
    </row>
    <row r="979" spans="1:18" s="3" customFormat="1" x14ac:dyDescent="0.25">
      <c r="A979" s="64" t="s">
        <v>78</v>
      </c>
      <c r="B979" s="47" t="s">
        <v>148</v>
      </c>
      <c r="C979" s="47"/>
      <c r="D979" s="47"/>
      <c r="E979" s="47"/>
      <c r="F979" s="47"/>
      <c r="G979" s="47"/>
      <c r="H979" s="48"/>
      <c r="J979" s="91" t="s">
        <v>48</v>
      </c>
      <c r="K979" s="43"/>
      <c r="L979" s="43"/>
    </row>
    <row r="980" spans="1:18" s="3" customFormat="1" x14ac:dyDescent="0.25">
      <c r="A980" s="64" t="s">
        <v>66</v>
      </c>
      <c r="B980" s="279" t="s">
        <v>145</v>
      </c>
      <c r="C980" s="279"/>
      <c r="D980" s="279"/>
      <c r="E980" s="279"/>
      <c r="F980" s="279"/>
      <c r="G980" s="279"/>
      <c r="H980" s="48"/>
      <c r="J980" s="91" t="s">
        <v>48</v>
      </c>
      <c r="K980" s="43"/>
      <c r="L980" s="43"/>
    </row>
    <row r="981" spans="1:18" s="3" customFormat="1" x14ac:dyDescent="0.25">
      <c r="A981" s="64" t="s">
        <v>84</v>
      </c>
      <c r="B981" s="79">
        <f>$B$1596</f>
        <v>0</v>
      </c>
      <c r="C981" s="47"/>
      <c r="D981" s="47"/>
      <c r="E981" s="47"/>
      <c r="F981" s="47"/>
      <c r="G981" s="47"/>
      <c r="H981" s="48"/>
      <c r="J981" s="91" t="s">
        <v>103</v>
      </c>
      <c r="K981" s="43"/>
      <c r="L981" s="43"/>
    </row>
    <row r="982" spans="1:18" s="3" customFormat="1" ht="15.75" customHeight="1" x14ac:dyDescent="0.25">
      <c r="A982" s="64" t="s">
        <v>105</v>
      </c>
      <c r="B982" s="79">
        <f>$B$1597</f>
        <v>99999999.989999995</v>
      </c>
      <c r="C982" s="47"/>
      <c r="D982" s="47"/>
      <c r="E982" s="47"/>
      <c r="F982" s="47"/>
      <c r="G982" s="47"/>
      <c r="H982" s="48"/>
      <c r="J982" s="91" t="s">
        <v>103</v>
      </c>
      <c r="K982" s="43"/>
      <c r="L982" s="43"/>
    </row>
    <row r="983" spans="1:18" s="3" customFormat="1" ht="15.75" customHeight="1" x14ac:dyDescent="0.25">
      <c r="A983" s="64" t="s">
        <v>106</v>
      </c>
      <c r="B983" s="284" t="s">
        <v>48</v>
      </c>
      <c r="C983" s="284"/>
      <c r="D983" s="284"/>
      <c r="E983" s="284"/>
      <c r="F983" s="284"/>
      <c r="G983" s="284"/>
      <c r="H983" s="48"/>
      <c r="J983" s="91" t="s">
        <v>48</v>
      </c>
      <c r="K983" s="43"/>
      <c r="L983" s="43"/>
    </row>
    <row r="984" spans="1:18" s="3" customFormat="1" ht="15.75" customHeight="1" x14ac:dyDescent="0.25">
      <c r="A984" s="64" t="s">
        <v>107</v>
      </c>
      <c r="B984" s="47" t="s">
        <v>48</v>
      </c>
      <c r="C984" s="47"/>
      <c r="D984" s="47"/>
      <c r="E984" s="47"/>
      <c r="F984" s="47"/>
      <c r="G984" s="47"/>
      <c r="H984" s="48"/>
      <c r="J984" s="91" t="s">
        <v>48</v>
      </c>
      <c r="K984" s="43"/>
      <c r="L984" s="43"/>
    </row>
    <row r="985" spans="1:18" ht="30" x14ac:dyDescent="0.25">
      <c r="A985" s="68" t="s">
        <v>108</v>
      </c>
      <c r="B985" s="47" t="s">
        <v>409</v>
      </c>
      <c r="C985" s="47"/>
      <c r="D985" s="47"/>
      <c r="E985" s="47"/>
      <c r="F985" s="47"/>
      <c r="G985" s="47"/>
      <c r="H985" s="67"/>
      <c r="I985" s="3"/>
      <c r="J985" s="91" t="s">
        <v>103</v>
      </c>
      <c r="K985" s="43"/>
      <c r="L985" s="43"/>
      <c r="M985" s="3"/>
      <c r="N985" s="3"/>
      <c r="O985" s="3"/>
      <c r="P985" s="3"/>
      <c r="Q985" s="3"/>
      <c r="R985" s="3"/>
    </row>
    <row r="986" spans="1:18" s="3" customFormat="1" ht="15.75" customHeight="1" x14ac:dyDescent="0.25">
      <c r="A986" s="62" t="s">
        <v>93</v>
      </c>
      <c r="B986" s="279"/>
      <c r="C986" s="279"/>
      <c r="D986" s="279"/>
      <c r="E986" s="279"/>
      <c r="F986" s="279"/>
      <c r="G986" s="279"/>
      <c r="H986" s="48"/>
      <c r="I986" s="75"/>
      <c r="J986" s="91" t="s">
        <v>48</v>
      </c>
      <c r="L986" s="43"/>
      <c r="M986" s="69"/>
      <c r="N986" s="69"/>
      <c r="O986" s="69"/>
      <c r="P986" s="69"/>
      <c r="Q986" s="69"/>
      <c r="R986" s="69"/>
    </row>
    <row r="987" spans="1:18" s="3" customFormat="1" ht="15.75" customHeight="1" thickBot="1" x14ac:dyDescent="0.25">
      <c r="A987" s="70"/>
      <c r="B987" s="47"/>
      <c r="C987" s="47"/>
      <c r="D987" s="47"/>
      <c r="E987" s="47"/>
      <c r="F987" s="47"/>
      <c r="G987" s="47"/>
      <c r="H987" s="48"/>
      <c r="J987" s="91" t="s">
        <v>48</v>
      </c>
      <c r="K987" s="43"/>
      <c r="L987" s="43"/>
    </row>
    <row r="988" spans="1:18" s="3" customFormat="1" ht="15.75" customHeight="1" thickBot="1" x14ac:dyDescent="0.3">
      <c r="A988" s="108" t="s">
        <v>313</v>
      </c>
      <c r="B988" s="285" t="str">
        <f>CONCATENATE("Enter information - Row identifier - ",B1009)</f>
        <v>Enter information - Row identifier - Part of prepaid expenses not deductible this year</v>
      </c>
      <c r="C988" s="286"/>
      <c r="D988" s="286"/>
      <c r="E988" s="286"/>
      <c r="F988" s="286"/>
      <c r="G988" s="286"/>
      <c r="H988" s="287"/>
      <c r="J988" s="91" t="s">
        <v>103</v>
      </c>
      <c r="K988" s="43"/>
      <c r="L988" s="43"/>
    </row>
    <row r="989" spans="1:18" s="3" customFormat="1" ht="13.5" customHeight="1" x14ac:dyDescent="0.25">
      <c r="A989" s="62" t="s">
        <v>66</v>
      </c>
      <c r="B989" s="47" t="s">
        <v>405</v>
      </c>
      <c r="C989" s="47"/>
      <c r="D989" s="47"/>
      <c r="E989" s="47"/>
      <c r="F989" s="47"/>
      <c r="G989" s="47"/>
      <c r="H989" s="48"/>
      <c r="J989" s="91" t="s">
        <v>48</v>
      </c>
      <c r="K989" s="43"/>
      <c r="L989" s="43"/>
    </row>
    <row r="990" spans="1:18" s="3" customFormat="1" ht="29.25" x14ac:dyDescent="0.25">
      <c r="A990" s="62"/>
      <c r="B990" s="60" t="str">
        <f>CONCATENATE($N$2&amp;": "&amp;VLOOKUP($B989,$M$3:$T$34,2,0))</f>
        <v>Font: Arial</v>
      </c>
      <c r="C990" s="60" t="str">
        <f>CONCATENATE($O$2&amp;": "&amp;VLOOKUP($B989,$M$3:$T$34,3,0))</f>
        <v>T-face: Normal</v>
      </c>
      <c r="D990" s="60" t="str">
        <f>CONCATENATE($P$2&amp;": "&amp;VLOOKUP($B989,$M$3:$T$34,4,0))</f>
        <v>Font size: 11</v>
      </c>
      <c r="E990" s="60" t="str">
        <f>CONCATENATE($Q$2&amp;": "&amp;VLOOKUP($B989,$M$3:$T$34,5,0))</f>
        <v>Row height: 22.5</v>
      </c>
      <c r="F990" s="60" t="str">
        <f>CONCATENATE($R$2&amp;": "&amp;VLOOKUP($B989,$M$3:$T$34,6,0))</f>
        <v>Text col: Black</v>
      </c>
      <c r="G990" s="60" t="str">
        <f>CONCATENATE($S$2&amp;": "&amp;VLOOKUP($B989,$M$3:$T$34,7,0))</f>
        <v>BG col: White</v>
      </c>
      <c r="H990" s="61" t="str">
        <f>CONCATENATE($T$2&amp;": "&amp;VLOOKUP($B989,$M$3:$T$34,8,0))</f>
        <v>Just: Centre</v>
      </c>
      <c r="J990" s="91" t="s">
        <v>48</v>
      </c>
      <c r="K990" s="43"/>
      <c r="L990" s="43"/>
    </row>
    <row r="991" spans="1:18" s="3" customFormat="1" x14ac:dyDescent="0.25">
      <c r="A991" s="62" t="s">
        <v>73</v>
      </c>
      <c r="B991" s="288" t="str">
        <f>CONCATENATE("Row identifier - ",B1009)</f>
        <v>Row identifier - Part of prepaid expenses not deductible this year</v>
      </c>
      <c r="C991" s="289"/>
      <c r="D991" s="289"/>
      <c r="E991" s="289"/>
      <c r="F991" s="289"/>
      <c r="G991" s="289"/>
      <c r="H991" s="48"/>
      <c r="J991" s="91" t="s">
        <v>103</v>
      </c>
      <c r="K991" s="43"/>
      <c r="L991" s="43"/>
    </row>
    <row r="992" spans="1:18" s="3" customFormat="1" x14ac:dyDescent="0.25">
      <c r="A992" s="62" t="s">
        <v>74</v>
      </c>
      <c r="B992" s="94" t="s">
        <v>206</v>
      </c>
      <c r="C992" s="94"/>
      <c r="D992" s="94"/>
      <c r="E992" s="94"/>
      <c r="F992" s="94"/>
      <c r="G992" s="94"/>
      <c r="H992" s="48"/>
      <c r="J992" s="91" t="s">
        <v>103</v>
      </c>
      <c r="K992" s="43"/>
      <c r="L992" s="43"/>
    </row>
    <row r="993" spans="1:20" s="3" customFormat="1" x14ac:dyDescent="0.25">
      <c r="A993" s="64" t="s">
        <v>78</v>
      </c>
      <c r="B993" s="47" t="s">
        <v>266</v>
      </c>
      <c r="C993" s="47"/>
      <c r="D993" s="47"/>
      <c r="E993" s="47"/>
      <c r="F993" s="47"/>
      <c r="G993" s="47"/>
      <c r="H993" s="48"/>
      <c r="J993" s="91" t="s">
        <v>48</v>
      </c>
      <c r="K993" s="43"/>
      <c r="L993" s="43"/>
    </row>
    <row r="994" spans="1:20" s="3" customFormat="1" x14ac:dyDescent="0.25">
      <c r="A994" s="64" t="s">
        <v>66</v>
      </c>
      <c r="B994" s="279" t="s">
        <v>115</v>
      </c>
      <c r="C994" s="279"/>
      <c r="D994" s="279"/>
      <c r="E994" s="279"/>
      <c r="F994" s="279"/>
      <c r="G994" s="279"/>
      <c r="H994" s="48"/>
      <c r="J994" s="91" t="s">
        <v>48</v>
      </c>
      <c r="K994" s="43"/>
      <c r="L994" s="43"/>
    </row>
    <row r="995" spans="1:20" s="3" customFormat="1" x14ac:dyDescent="0.25">
      <c r="A995" s="64" t="s">
        <v>84</v>
      </c>
      <c r="B995" s="79" t="s">
        <v>48</v>
      </c>
      <c r="C995" s="47"/>
      <c r="D995" s="47"/>
      <c r="E995" s="47"/>
      <c r="F995" s="47"/>
      <c r="G995" s="47"/>
      <c r="H995" s="48"/>
      <c r="J995" s="91" t="s">
        <v>48</v>
      </c>
      <c r="K995" s="43"/>
      <c r="L995" s="43"/>
    </row>
    <row r="996" spans="1:20" s="3" customFormat="1" ht="15.75" customHeight="1" x14ac:dyDescent="0.25">
      <c r="A996" s="64" t="s">
        <v>105</v>
      </c>
      <c r="B996" s="79" t="s">
        <v>48</v>
      </c>
      <c r="C996" s="47"/>
      <c r="D996" s="47"/>
      <c r="E996" s="47"/>
      <c r="F996" s="47"/>
      <c r="G996" s="47"/>
      <c r="H996" s="48"/>
      <c r="J996" s="91" t="s">
        <v>48</v>
      </c>
      <c r="K996" s="43"/>
      <c r="L996" s="43"/>
    </row>
    <row r="997" spans="1:20" s="3" customFormat="1" ht="15.75" customHeight="1" x14ac:dyDescent="0.25">
      <c r="A997" s="64" t="s">
        <v>106</v>
      </c>
      <c r="B997" s="284" t="s">
        <v>48</v>
      </c>
      <c r="C997" s="284"/>
      <c r="D997" s="284"/>
      <c r="E997" s="284"/>
      <c r="F997" s="284"/>
      <c r="G997" s="284"/>
      <c r="H997" s="48"/>
      <c r="J997" s="91" t="s">
        <v>48</v>
      </c>
      <c r="K997" s="43"/>
      <c r="L997" s="43"/>
    </row>
    <row r="998" spans="1:20" s="3" customFormat="1" ht="15.75" customHeight="1" x14ac:dyDescent="0.25">
      <c r="A998" s="64" t="s">
        <v>107</v>
      </c>
      <c r="B998" s="47" t="s">
        <v>48</v>
      </c>
      <c r="C998" s="47"/>
      <c r="D998" s="47"/>
      <c r="E998" s="47"/>
      <c r="F998" s="47"/>
      <c r="G998" s="47"/>
      <c r="H998" s="48"/>
      <c r="J998" s="91" t="s">
        <v>48</v>
      </c>
      <c r="K998" s="43"/>
      <c r="L998" s="43"/>
    </row>
    <row r="999" spans="1:20" ht="30" x14ac:dyDescent="0.25">
      <c r="A999" s="68" t="s">
        <v>108</v>
      </c>
      <c r="B999" s="47" t="s">
        <v>267</v>
      </c>
      <c r="C999" s="47"/>
      <c r="D999" s="47"/>
      <c r="E999" s="47"/>
      <c r="F999" s="47"/>
      <c r="G999" s="47"/>
      <c r="H999" s="67"/>
      <c r="I999" s="3"/>
      <c r="J999" s="91" t="s">
        <v>48</v>
      </c>
      <c r="K999" s="43"/>
      <c r="L999" s="43"/>
      <c r="M999" s="3"/>
      <c r="N999" s="3"/>
      <c r="O999" s="3"/>
      <c r="P999" s="3"/>
      <c r="Q999" s="3"/>
      <c r="R999" s="3"/>
    </row>
    <row r="1000" spans="1:20" s="3" customFormat="1" ht="15" customHeight="1" x14ac:dyDescent="0.25">
      <c r="A1000" s="62" t="s">
        <v>93</v>
      </c>
      <c r="B1000" s="279"/>
      <c r="C1000" s="279"/>
      <c r="D1000" s="279"/>
      <c r="E1000" s="279"/>
      <c r="F1000" s="279"/>
      <c r="G1000" s="279"/>
      <c r="H1000" s="48"/>
      <c r="I1000" s="75"/>
      <c r="J1000" s="91" t="s">
        <v>48</v>
      </c>
      <c r="K1000" s="43"/>
      <c r="L1000" s="43"/>
      <c r="M1000" s="69"/>
      <c r="N1000" s="69"/>
      <c r="O1000" s="69"/>
      <c r="P1000" s="69"/>
      <c r="Q1000" s="69"/>
      <c r="R1000" s="69"/>
    </row>
    <row r="1001" spans="1:20" s="3" customFormat="1" ht="15.75" customHeight="1" thickBot="1" x14ac:dyDescent="0.25">
      <c r="A1001" s="70"/>
      <c r="B1001" s="47"/>
      <c r="C1001" s="47"/>
      <c r="D1001" s="47"/>
      <c r="E1001" s="47"/>
      <c r="F1001" s="47"/>
      <c r="G1001" s="47"/>
      <c r="H1001" s="48"/>
      <c r="J1001" s="91" t="s">
        <v>48</v>
      </c>
      <c r="K1001" s="43"/>
      <c r="L1001" s="43"/>
    </row>
    <row r="1002" spans="1:20" s="3" customFormat="1" ht="15.75" thickBot="1" x14ac:dyDescent="0.3">
      <c r="A1002" s="108" t="s">
        <v>430</v>
      </c>
      <c r="B1002" s="111" t="str">
        <f>CONCATENATE("Enter information - Prompt - ",B1009)</f>
        <v>Enter information - Prompt - Part of prepaid expenses not deductible this year</v>
      </c>
      <c r="C1002" s="109"/>
      <c r="D1002" s="109"/>
      <c r="E1002" s="109"/>
      <c r="F1002" s="109"/>
      <c r="G1002" s="109"/>
      <c r="H1002" s="110"/>
      <c r="J1002" s="91" t="s">
        <v>103</v>
      </c>
      <c r="K1002" s="43"/>
      <c r="L1002" s="43"/>
    </row>
    <row r="1003" spans="1:20" s="3" customFormat="1" ht="13.5" customHeight="1" x14ac:dyDescent="0.25">
      <c r="A1003" s="62" t="s">
        <v>66</v>
      </c>
      <c r="B1003" s="47" t="s">
        <v>149</v>
      </c>
      <c r="C1003" s="47"/>
      <c r="D1003" s="47"/>
      <c r="E1003" s="47"/>
      <c r="F1003" s="47"/>
      <c r="G1003" s="47"/>
      <c r="H1003" s="48"/>
      <c r="J1003" s="91" t="s">
        <v>48</v>
      </c>
      <c r="K1003" s="43"/>
      <c r="L1003" s="43"/>
    </row>
    <row r="1004" spans="1:20" s="76" customFormat="1" ht="29.25" x14ac:dyDescent="0.25">
      <c r="A1004" s="59"/>
      <c r="B1004" s="60" t="str">
        <f>CONCATENATE($N$2&amp;": "&amp;VLOOKUP($B1003,$M$3:$T$34,2,0))</f>
        <v>Font: Arial</v>
      </c>
      <c r="C1004" s="60" t="str">
        <f>CONCATENATE($O$2&amp;": "&amp;VLOOKUP($B1003,$M$3:$T$34,3,0))</f>
        <v>T-face: Normal</v>
      </c>
      <c r="D1004" s="60" t="str">
        <f>CONCATENATE($P$2&amp;": "&amp;VLOOKUP($B1003,$M$3:$T$34,4,0))</f>
        <v>Font size: 11</v>
      </c>
      <c r="E1004" s="60" t="str">
        <f>CONCATENATE($Q$2&amp;": "&amp;VLOOKUP($B1003,$M$3:$T$34,5,0))</f>
        <v>Row height: 22.5</v>
      </c>
      <c r="F1004" s="60" t="str">
        <f>CONCATENATE($R$2&amp;": "&amp;VLOOKUP($B1003,$M$3:$T$34,6,0))</f>
        <v>Text col: Black</v>
      </c>
      <c r="G1004" s="60" t="str">
        <f>CONCATENATE($S$2&amp;": "&amp;VLOOKUP($B1003,$M$3:$T$34,7,0))</f>
        <v>BG col: White</v>
      </c>
      <c r="H1004" s="61" t="str">
        <f>CONCATENATE($T$2&amp;": "&amp;VLOOKUP($B1003,$M$3:$T$34,8,0))</f>
        <v>Just: Left</v>
      </c>
      <c r="I1004" s="3"/>
      <c r="J1004" s="91" t="s">
        <v>48</v>
      </c>
      <c r="K1004" s="43"/>
      <c r="L1004" s="43"/>
      <c r="M1004" s="3"/>
      <c r="N1004" s="3"/>
      <c r="O1004" s="3"/>
      <c r="P1004" s="3"/>
      <c r="Q1004" s="3"/>
      <c r="R1004" s="3"/>
      <c r="S1004" s="3"/>
      <c r="T1004" s="3"/>
    </row>
    <row r="1005" spans="1:20" s="3" customFormat="1" ht="15" customHeight="1" x14ac:dyDescent="0.25">
      <c r="A1005" s="59" t="s">
        <v>73</v>
      </c>
      <c r="B1005" s="283" t="str">
        <f>CONCATENATE("Prompt for data entry - ",B1009)</f>
        <v>Prompt for data entry - Part of prepaid expenses not deductible this year</v>
      </c>
      <c r="C1005" s="279"/>
      <c r="D1005" s="279"/>
      <c r="E1005" s="279"/>
      <c r="F1005" s="279"/>
      <c r="G1005" s="279"/>
      <c r="H1005" s="48"/>
      <c r="I1005" s="76"/>
      <c r="J1005" s="91" t="s">
        <v>103</v>
      </c>
      <c r="K1005" s="43"/>
      <c r="L1005" s="43"/>
    </row>
    <row r="1006" spans="1:20" s="3" customFormat="1" x14ac:dyDescent="0.25">
      <c r="A1006" s="62" t="s">
        <v>74</v>
      </c>
      <c r="B1006" s="209" t="s">
        <v>368</v>
      </c>
      <c r="C1006" s="209"/>
      <c r="D1006" s="209"/>
      <c r="E1006" s="209"/>
      <c r="F1006" s="209"/>
      <c r="G1006" s="209"/>
      <c r="H1006" s="48"/>
      <c r="J1006" s="91" t="s">
        <v>48</v>
      </c>
      <c r="K1006" s="43"/>
      <c r="L1006" s="43"/>
    </row>
    <row r="1007" spans="1:20" s="3" customFormat="1" x14ac:dyDescent="0.25">
      <c r="A1007" s="62"/>
      <c r="B1007" s="209" t="s">
        <v>370</v>
      </c>
      <c r="C1007" s="295" t="s">
        <v>207</v>
      </c>
      <c r="D1007" s="295"/>
      <c r="E1007" s="295"/>
      <c r="F1007" s="295"/>
      <c r="G1007" s="295"/>
      <c r="H1007" s="48"/>
      <c r="J1007" s="91" t="s">
        <v>103</v>
      </c>
      <c r="K1007" s="43"/>
      <c r="L1007" s="43"/>
    </row>
    <row r="1008" spans="1:20" s="3" customFormat="1" x14ac:dyDescent="0.25">
      <c r="A1008" s="62"/>
      <c r="B1008" s="208" t="s">
        <v>411</v>
      </c>
      <c r="C1008" s="295" t="str">
        <f>CONCATENATE("Part of prepaid expenses not deductible in ",TEXT('I&amp;E Reconciliation Adjust - WS2'!C17,0))</f>
        <v>Part of prepaid expenses not deductible in - Select -</v>
      </c>
      <c r="D1008" s="295"/>
      <c r="E1008" s="295"/>
      <c r="F1008" s="295"/>
      <c r="G1008" s="295"/>
      <c r="H1008" s="48"/>
      <c r="J1008" s="91" t="s">
        <v>103</v>
      </c>
      <c r="K1008" s="43"/>
      <c r="L1008" s="43"/>
    </row>
    <row r="1009" spans="1:20" s="3" customFormat="1" x14ac:dyDescent="0.25">
      <c r="A1009" s="62" t="s">
        <v>74</v>
      </c>
      <c r="B1009" s="94" t="s">
        <v>207</v>
      </c>
      <c r="C1009" s="94"/>
      <c r="D1009" s="94"/>
      <c r="E1009" s="94"/>
      <c r="F1009" s="94"/>
      <c r="G1009" s="94"/>
      <c r="H1009" s="48"/>
      <c r="J1009" s="91" t="s">
        <v>103</v>
      </c>
      <c r="K1009" s="43"/>
      <c r="L1009" s="43"/>
    </row>
    <row r="1010" spans="1:20" s="3" customFormat="1" ht="15.75" customHeight="1" x14ac:dyDescent="0.25">
      <c r="A1010" s="64" t="s">
        <v>78</v>
      </c>
      <c r="B1010" s="47" t="s">
        <v>256</v>
      </c>
      <c r="C1010" s="47"/>
      <c r="D1010" s="47"/>
      <c r="E1010" s="47"/>
      <c r="F1010" s="47"/>
      <c r="G1010" s="47"/>
      <c r="H1010" s="48"/>
      <c r="J1010" s="91" t="s">
        <v>48</v>
      </c>
      <c r="K1010" s="43"/>
      <c r="L1010" s="43"/>
    </row>
    <row r="1011" spans="1:20" s="3" customFormat="1" ht="15.75" customHeight="1" x14ac:dyDescent="0.25">
      <c r="A1011" s="64" t="s">
        <v>66</v>
      </c>
      <c r="B1011" s="279" t="s">
        <v>115</v>
      </c>
      <c r="C1011" s="279"/>
      <c r="D1011" s="279"/>
      <c r="E1011" s="279"/>
      <c r="F1011" s="279"/>
      <c r="G1011" s="279"/>
      <c r="H1011" s="48"/>
      <c r="J1011" s="91" t="s">
        <v>48</v>
      </c>
      <c r="K1011" s="43"/>
      <c r="L1011" s="43"/>
    </row>
    <row r="1012" spans="1:20" s="3" customFormat="1" ht="15.75" customHeight="1" x14ac:dyDescent="0.25">
      <c r="A1012" s="64" t="s">
        <v>84</v>
      </c>
      <c r="B1012" s="47" t="s">
        <v>48</v>
      </c>
      <c r="C1012" s="47"/>
      <c r="D1012" s="47"/>
      <c r="E1012" s="47"/>
      <c r="F1012" s="47"/>
      <c r="G1012" s="47"/>
      <c r="H1012" s="48"/>
      <c r="J1012" s="91" t="s">
        <v>48</v>
      </c>
      <c r="K1012" s="43"/>
      <c r="L1012" s="43"/>
    </row>
    <row r="1013" spans="1:20" x14ac:dyDescent="0.25">
      <c r="A1013" s="64" t="s">
        <v>105</v>
      </c>
      <c r="B1013" s="47" t="s">
        <v>48</v>
      </c>
      <c r="C1013" s="47"/>
      <c r="D1013" s="47"/>
      <c r="E1013" s="47"/>
      <c r="F1013" s="47"/>
      <c r="G1013" s="47"/>
      <c r="H1013" s="48"/>
      <c r="I1013" s="3"/>
      <c r="J1013" s="91" t="s">
        <v>48</v>
      </c>
      <c r="K1013" s="43"/>
      <c r="L1013" s="43"/>
      <c r="M1013" s="3"/>
      <c r="N1013" s="3"/>
      <c r="O1013" s="3"/>
      <c r="P1013" s="3"/>
      <c r="Q1013" s="3"/>
      <c r="R1013" s="3"/>
    </row>
    <row r="1014" spans="1:20" s="3" customFormat="1" ht="15" customHeight="1" x14ac:dyDescent="0.25">
      <c r="A1014" s="64" t="s">
        <v>106</v>
      </c>
      <c r="B1014" s="47" t="s">
        <v>48</v>
      </c>
      <c r="C1014" s="47"/>
      <c r="D1014" s="47"/>
      <c r="E1014" s="47"/>
      <c r="F1014" s="47"/>
      <c r="G1014" s="47"/>
      <c r="H1014" s="48"/>
      <c r="J1014" s="91" t="s">
        <v>48</v>
      </c>
      <c r="K1014" s="43"/>
      <c r="L1014" s="43"/>
      <c r="M1014" s="69"/>
      <c r="N1014" s="69"/>
      <c r="O1014" s="69"/>
      <c r="P1014" s="69"/>
      <c r="Q1014" s="69"/>
      <c r="R1014" s="69"/>
    </row>
    <row r="1015" spans="1:20" s="3" customFormat="1" ht="15.75" customHeight="1" x14ac:dyDescent="0.25">
      <c r="A1015" s="64" t="s">
        <v>107</v>
      </c>
      <c r="B1015" s="94" t="str">
        <f>IF('I&amp;E Reconciliation Adjust - WS2'!C17="- Select -",'Reference Module'!C1007,IF('I&amp;E Reconciliation Adjust - WS2'!C17&lt;&gt;"- Select -",'Reference Module'!C1008))</f>
        <v>Part of prepaid expenses not deductible this year</v>
      </c>
      <c r="C1015" s="94"/>
      <c r="D1015" s="94"/>
      <c r="E1015" s="94"/>
      <c r="F1015" s="94"/>
      <c r="G1015" s="94"/>
      <c r="H1015" s="48"/>
      <c r="J1015" s="91" t="s">
        <v>48</v>
      </c>
      <c r="K1015" s="43"/>
      <c r="L1015" s="43"/>
    </row>
    <row r="1016" spans="1:20" s="3" customFormat="1" ht="15.75" customHeight="1" x14ac:dyDescent="0.25">
      <c r="A1016" s="68" t="s">
        <v>108</v>
      </c>
      <c r="B1016" s="47" t="str">
        <f>IF(B1003=$M$4,"Yes","No")</f>
        <v>No</v>
      </c>
      <c r="C1016" s="47"/>
      <c r="D1016" s="47"/>
      <c r="E1016" s="47"/>
      <c r="F1016" s="47"/>
      <c r="G1016" s="47"/>
      <c r="H1016" s="67"/>
      <c r="J1016" s="91" t="s">
        <v>48</v>
      </c>
      <c r="K1016" s="43"/>
      <c r="L1016" s="43"/>
    </row>
    <row r="1017" spans="1:20" s="3" customFormat="1" ht="13.5" customHeight="1" x14ac:dyDescent="0.25">
      <c r="A1017" s="62" t="s">
        <v>93</v>
      </c>
      <c r="B1017" s="279"/>
      <c r="C1017" s="279"/>
      <c r="D1017" s="279"/>
      <c r="E1017" s="279"/>
      <c r="F1017" s="279"/>
      <c r="G1017" s="279"/>
      <c r="H1017" s="48"/>
      <c r="I1017" s="75"/>
      <c r="J1017" s="91" t="s">
        <v>48</v>
      </c>
      <c r="K1017" s="43"/>
      <c r="L1017" s="43"/>
    </row>
    <row r="1018" spans="1:20" s="3" customFormat="1" thickBot="1" x14ac:dyDescent="0.25">
      <c r="A1018" s="70"/>
      <c r="B1018" s="47"/>
      <c r="C1018" s="47"/>
      <c r="D1018" s="47"/>
      <c r="E1018" s="47"/>
      <c r="F1018" s="47"/>
      <c r="G1018" s="47"/>
      <c r="H1018" s="48"/>
      <c r="J1018" s="91" t="s">
        <v>48</v>
      </c>
      <c r="K1018" s="43"/>
      <c r="L1018" s="43"/>
      <c r="S1018" s="76"/>
      <c r="T1018" s="76"/>
    </row>
    <row r="1019" spans="1:20" s="3" customFormat="1" ht="15.75" thickBot="1" x14ac:dyDescent="0.3">
      <c r="A1019" s="108" t="s">
        <v>431</v>
      </c>
      <c r="B1019" s="280" t="str">
        <f>CONCATENATE("Enter information - Data entry - ",B1009)</f>
        <v>Enter information - Data entry - Part of prepaid expenses not deductible this year</v>
      </c>
      <c r="C1019" s="281"/>
      <c r="D1019" s="281"/>
      <c r="E1019" s="281"/>
      <c r="F1019" s="281"/>
      <c r="G1019" s="281"/>
      <c r="H1019" s="282"/>
      <c r="J1019" s="91" t="s">
        <v>103</v>
      </c>
      <c r="K1019" s="43"/>
      <c r="L1019" s="43"/>
      <c r="M1019" s="76"/>
      <c r="N1019" s="76"/>
      <c r="O1019" s="76"/>
      <c r="P1019" s="76"/>
      <c r="Q1019" s="76"/>
      <c r="R1019" s="76"/>
    </row>
    <row r="1020" spans="1:20" s="3" customFormat="1" x14ac:dyDescent="0.25">
      <c r="A1020" s="62" t="s">
        <v>66</v>
      </c>
      <c r="B1020" s="47" t="s">
        <v>407</v>
      </c>
      <c r="C1020" s="47"/>
      <c r="D1020" s="47"/>
      <c r="E1020" s="47"/>
      <c r="F1020" s="47"/>
      <c r="G1020" s="47"/>
      <c r="H1020" s="48"/>
      <c r="J1020" s="91" t="s">
        <v>48</v>
      </c>
      <c r="K1020" s="43"/>
      <c r="L1020" s="43"/>
    </row>
    <row r="1021" spans="1:20" s="3" customFormat="1" ht="15" customHeight="1" x14ac:dyDescent="0.25">
      <c r="A1021" s="62"/>
      <c r="B1021" s="60" t="str">
        <f>CONCATENATE($N$2&amp;": "&amp;VLOOKUP($B1020,$M$3:$T$34,2,0))</f>
        <v>Font: Arial</v>
      </c>
      <c r="C1021" s="60" t="str">
        <f>CONCATENATE($O$2&amp;": "&amp;VLOOKUP($B1020,$M$3:$T$34,3,0))</f>
        <v>T-face: Normal</v>
      </c>
      <c r="D1021" s="60" t="str">
        <f>CONCATENATE($P$2&amp;": "&amp;VLOOKUP($B1020,$M$3:$T$34,4,0))</f>
        <v>Font size: 11</v>
      </c>
      <c r="E1021" s="60" t="str">
        <f>CONCATENATE($Q$2&amp;": "&amp;VLOOKUP($B1020,$M$3:$T$34,5,0))</f>
        <v>Row height: 22.5</v>
      </c>
      <c r="F1021" s="60" t="str">
        <f>CONCATENATE($R$2&amp;": "&amp;VLOOKUP($B1020,$M$3:$T$34,6,0))</f>
        <v>Text col: Black</v>
      </c>
      <c r="G1021" s="60" t="str">
        <f>CONCATENATE($S$2&amp;": "&amp;VLOOKUP($B1020,$M$3:$T$34,7,0))</f>
        <v>BG col: Sky blue</v>
      </c>
      <c r="H1021" s="61" t="str">
        <f>CONCATENATE($T$2&amp;": "&amp;VLOOKUP($B1020,$M$3:$T$34,8,0))</f>
        <v>Just: Right</v>
      </c>
      <c r="J1021" s="91" t="s">
        <v>48</v>
      </c>
      <c r="K1021" s="43"/>
      <c r="L1021" s="43"/>
    </row>
    <row r="1022" spans="1:20" s="3" customFormat="1" x14ac:dyDescent="0.25">
      <c r="A1022" s="62" t="s">
        <v>73</v>
      </c>
      <c r="B1022" s="283" t="str">
        <f>CONCATENATE("Data entry - ",B1009)</f>
        <v>Data entry - Part of prepaid expenses not deductible this year</v>
      </c>
      <c r="C1022" s="279"/>
      <c r="D1022" s="279"/>
      <c r="E1022" s="279"/>
      <c r="F1022" s="279"/>
      <c r="G1022" s="279"/>
      <c r="H1022" s="48"/>
      <c r="J1022" s="91" t="s">
        <v>103</v>
      </c>
      <c r="K1022" s="43"/>
      <c r="L1022" s="43"/>
    </row>
    <row r="1023" spans="1:20" s="3" customFormat="1" x14ac:dyDescent="0.25">
      <c r="A1023" s="62" t="s">
        <v>74</v>
      </c>
      <c r="B1023" s="210"/>
      <c r="C1023" s="210"/>
      <c r="D1023" s="210"/>
      <c r="E1023" s="210"/>
      <c r="F1023" s="210"/>
      <c r="G1023" s="210"/>
      <c r="H1023" s="48"/>
      <c r="J1023" s="91" t="s">
        <v>48</v>
      </c>
      <c r="K1023" s="43"/>
      <c r="L1023" s="43"/>
    </row>
    <row r="1024" spans="1:20" s="3" customFormat="1" ht="15.75" customHeight="1" x14ac:dyDescent="0.25">
      <c r="A1024" s="64" t="s">
        <v>78</v>
      </c>
      <c r="B1024" s="47" t="s">
        <v>148</v>
      </c>
      <c r="C1024" s="47"/>
      <c r="D1024" s="47"/>
      <c r="E1024" s="47"/>
      <c r="F1024" s="47"/>
      <c r="G1024" s="47"/>
      <c r="H1024" s="48"/>
      <c r="J1024" s="91" t="s">
        <v>48</v>
      </c>
      <c r="K1024" s="43"/>
      <c r="L1024" s="43"/>
    </row>
    <row r="1025" spans="1:18" s="3" customFormat="1" ht="15.75" customHeight="1" x14ac:dyDescent="0.25">
      <c r="A1025" s="64" t="s">
        <v>66</v>
      </c>
      <c r="B1025" s="279" t="s">
        <v>145</v>
      </c>
      <c r="C1025" s="279"/>
      <c r="D1025" s="279"/>
      <c r="E1025" s="279"/>
      <c r="F1025" s="279"/>
      <c r="G1025" s="279"/>
      <c r="H1025" s="48"/>
      <c r="J1025" s="91" t="s">
        <v>48</v>
      </c>
      <c r="K1025" s="43"/>
      <c r="L1025" s="43"/>
    </row>
    <row r="1026" spans="1:18" s="3" customFormat="1" ht="15.75" customHeight="1" x14ac:dyDescent="0.25">
      <c r="A1026" s="64" t="s">
        <v>84</v>
      </c>
      <c r="B1026" s="79">
        <f>$B$1596</f>
        <v>0</v>
      </c>
      <c r="C1026" s="47"/>
      <c r="D1026" s="47"/>
      <c r="E1026" s="47"/>
      <c r="F1026" s="47"/>
      <c r="G1026" s="47"/>
      <c r="H1026" s="48"/>
      <c r="J1026" s="91" t="s">
        <v>103</v>
      </c>
      <c r="K1026" s="43"/>
      <c r="L1026" s="43"/>
    </row>
    <row r="1027" spans="1:18" x14ac:dyDescent="0.25">
      <c r="A1027" s="64" t="s">
        <v>105</v>
      </c>
      <c r="B1027" s="79">
        <f>$B$1597</f>
        <v>99999999.989999995</v>
      </c>
      <c r="C1027" s="47"/>
      <c r="D1027" s="47"/>
      <c r="E1027" s="47"/>
      <c r="F1027" s="47"/>
      <c r="G1027" s="47"/>
      <c r="H1027" s="48"/>
      <c r="I1027" s="3"/>
      <c r="J1027" s="91" t="s">
        <v>103</v>
      </c>
      <c r="K1027" s="43"/>
      <c r="L1027" s="43"/>
      <c r="M1027" s="3"/>
      <c r="N1027" s="3"/>
      <c r="O1027" s="3"/>
      <c r="P1027" s="3"/>
      <c r="Q1027" s="3"/>
      <c r="R1027" s="3"/>
    </row>
    <row r="1028" spans="1:18" s="3" customFormat="1" ht="15.75" customHeight="1" x14ac:dyDescent="0.25">
      <c r="A1028" s="64" t="s">
        <v>106</v>
      </c>
      <c r="B1028" s="284" t="s">
        <v>48</v>
      </c>
      <c r="C1028" s="284"/>
      <c r="D1028" s="284"/>
      <c r="E1028" s="284"/>
      <c r="F1028" s="284"/>
      <c r="G1028" s="284"/>
      <c r="H1028" s="48"/>
      <c r="J1028" s="91" t="s">
        <v>48</v>
      </c>
      <c r="L1028" s="43"/>
      <c r="M1028" s="69"/>
      <c r="N1028" s="69"/>
      <c r="O1028" s="69"/>
      <c r="P1028" s="69"/>
      <c r="Q1028" s="69"/>
      <c r="R1028" s="69"/>
    </row>
    <row r="1029" spans="1:18" s="3" customFormat="1" ht="15.75" customHeight="1" x14ac:dyDescent="0.25">
      <c r="A1029" s="64" t="s">
        <v>107</v>
      </c>
      <c r="B1029" s="47" t="s">
        <v>48</v>
      </c>
      <c r="C1029" s="47"/>
      <c r="D1029" s="47"/>
      <c r="E1029" s="47"/>
      <c r="F1029" s="47"/>
      <c r="G1029" s="47"/>
      <c r="H1029" s="48"/>
      <c r="J1029" s="91" t="s">
        <v>48</v>
      </c>
      <c r="K1029" s="43"/>
      <c r="L1029" s="43"/>
    </row>
    <row r="1030" spans="1:18" s="3" customFormat="1" ht="29.25" customHeight="1" x14ac:dyDescent="0.25">
      <c r="A1030" s="68" t="s">
        <v>108</v>
      </c>
      <c r="B1030" s="47" t="s">
        <v>409</v>
      </c>
      <c r="C1030" s="47"/>
      <c r="D1030" s="47"/>
      <c r="E1030" s="47"/>
      <c r="F1030" s="47"/>
      <c r="G1030" s="47"/>
      <c r="H1030" s="67"/>
      <c r="J1030" s="91" t="s">
        <v>103</v>
      </c>
      <c r="K1030" s="43"/>
      <c r="L1030" s="43"/>
    </row>
    <row r="1031" spans="1:18" s="3" customFormat="1" ht="13.5" customHeight="1" x14ac:dyDescent="0.25">
      <c r="A1031" s="62" t="s">
        <v>93</v>
      </c>
      <c r="B1031" s="279"/>
      <c r="C1031" s="279"/>
      <c r="D1031" s="279"/>
      <c r="E1031" s="279"/>
      <c r="F1031" s="279"/>
      <c r="G1031" s="279"/>
      <c r="H1031" s="48"/>
      <c r="I1031" s="75"/>
      <c r="J1031" s="91" t="s">
        <v>103</v>
      </c>
      <c r="K1031" s="43"/>
      <c r="L1031" s="43"/>
    </row>
    <row r="1032" spans="1:18" s="3" customFormat="1" thickBot="1" x14ac:dyDescent="0.25">
      <c r="A1032" s="70"/>
      <c r="B1032" s="47"/>
      <c r="C1032" s="47"/>
      <c r="D1032" s="47"/>
      <c r="E1032" s="47"/>
      <c r="F1032" s="47"/>
      <c r="G1032" s="47"/>
      <c r="H1032" s="48"/>
      <c r="J1032" s="91" t="s">
        <v>48</v>
      </c>
      <c r="K1032" s="43"/>
      <c r="L1032" s="43"/>
    </row>
    <row r="1033" spans="1:18" s="3" customFormat="1" ht="30" customHeight="1" thickBot="1" x14ac:dyDescent="0.3">
      <c r="A1033" s="108" t="s">
        <v>315</v>
      </c>
      <c r="B1033" s="285" t="s">
        <v>314</v>
      </c>
      <c r="C1033" s="286"/>
      <c r="D1033" s="286"/>
      <c r="E1033" s="286"/>
      <c r="F1033" s="286"/>
      <c r="G1033" s="286"/>
      <c r="H1033" s="287"/>
      <c r="J1033" s="91" t="s">
        <v>103</v>
      </c>
      <c r="K1033" s="43"/>
      <c r="L1033" s="43"/>
    </row>
    <row r="1034" spans="1:18" s="3" customFormat="1" x14ac:dyDescent="0.25">
      <c r="A1034" s="62" t="s">
        <v>66</v>
      </c>
      <c r="B1034" s="47" t="s">
        <v>85</v>
      </c>
      <c r="C1034" s="47"/>
      <c r="D1034" s="47"/>
      <c r="E1034" s="47"/>
      <c r="F1034" s="47"/>
      <c r="G1034" s="47"/>
      <c r="H1034" s="48"/>
      <c r="J1034" s="91" t="s">
        <v>48</v>
      </c>
      <c r="K1034" s="43"/>
      <c r="L1034" s="43"/>
    </row>
    <row r="1035" spans="1:18" s="3" customFormat="1" ht="29.25" x14ac:dyDescent="0.25">
      <c r="A1035" s="62"/>
      <c r="B1035" s="60" t="str">
        <f>CONCATENATE($N$2&amp;": "&amp;VLOOKUP($B1034,$M$3:$T$34,2,0))</f>
        <v>Font: Arial</v>
      </c>
      <c r="C1035" s="60" t="str">
        <f>CONCATENATE($O$2&amp;": "&amp;VLOOKUP($B1034,$M$3:$T$34,3,0))</f>
        <v>T-face: Bold</v>
      </c>
      <c r="D1035" s="60" t="str">
        <f>CONCATENATE($P$2&amp;": "&amp;VLOOKUP($B1034,$M$3:$T$34,4,0))</f>
        <v>Font size: 11</v>
      </c>
      <c r="E1035" s="60" t="str">
        <f>CONCATENATE($Q$2&amp;": "&amp;VLOOKUP($B1034,$M$3:$T$34,5,0))</f>
        <v>Row height: 24.75</v>
      </c>
      <c r="F1035" s="60" t="str">
        <f>CONCATENATE($R$2&amp;": "&amp;VLOOKUP($B1034,$M$3:$T$34,6,0))</f>
        <v>Text col: Black</v>
      </c>
      <c r="G1035" s="60" t="str">
        <f>CONCATENATE($S$2&amp;": "&amp;VLOOKUP($B1034,$M$3:$T$34,7,0))</f>
        <v>BG col: White</v>
      </c>
      <c r="H1035" s="61" t="str">
        <f>CONCATENATE($T$2&amp;": "&amp;VLOOKUP($B1034,$M$3:$T$34,8,0))</f>
        <v>Just: Left</v>
      </c>
      <c r="J1035" s="91" t="s">
        <v>48</v>
      </c>
      <c r="K1035" s="43"/>
      <c r="L1035" s="43"/>
    </row>
    <row r="1036" spans="1:18" s="3" customFormat="1" x14ac:dyDescent="0.25">
      <c r="A1036" s="62" t="s">
        <v>73</v>
      </c>
      <c r="B1036" s="283" t="s">
        <v>314</v>
      </c>
      <c r="C1036" s="279"/>
      <c r="D1036" s="279"/>
      <c r="E1036" s="279"/>
      <c r="F1036" s="279"/>
      <c r="G1036" s="279"/>
      <c r="H1036" s="302"/>
      <c r="J1036" s="91" t="s">
        <v>103</v>
      </c>
      <c r="K1036" s="43"/>
      <c r="L1036" s="43"/>
    </row>
    <row r="1037" spans="1:18" s="3" customFormat="1" x14ac:dyDescent="0.25">
      <c r="A1037" s="62" t="s">
        <v>74</v>
      </c>
      <c r="B1037" s="94" t="s">
        <v>195</v>
      </c>
      <c r="C1037" s="94"/>
      <c r="D1037" s="94"/>
      <c r="E1037" s="94"/>
      <c r="F1037" s="94"/>
      <c r="G1037" s="94"/>
      <c r="H1037" s="48"/>
      <c r="J1037" s="91" t="s">
        <v>48</v>
      </c>
      <c r="K1037" s="43"/>
      <c r="L1037" s="43"/>
    </row>
    <row r="1038" spans="1:18" s="3" customFormat="1" ht="15.75" customHeight="1" x14ac:dyDescent="0.25">
      <c r="A1038" s="64" t="s">
        <v>78</v>
      </c>
      <c r="B1038" s="47" t="s">
        <v>256</v>
      </c>
      <c r="C1038" s="47"/>
      <c r="D1038" s="47"/>
      <c r="E1038" s="47"/>
      <c r="F1038" s="47"/>
      <c r="G1038" s="47"/>
      <c r="H1038" s="48"/>
      <c r="J1038" s="91" t="s">
        <v>48</v>
      </c>
      <c r="K1038" s="43"/>
      <c r="L1038" s="43"/>
    </row>
    <row r="1039" spans="1:18" s="3" customFormat="1" ht="15.75" customHeight="1" x14ac:dyDescent="0.25">
      <c r="A1039" s="64" t="s">
        <v>66</v>
      </c>
      <c r="B1039" s="279" t="s">
        <v>115</v>
      </c>
      <c r="C1039" s="279"/>
      <c r="D1039" s="279"/>
      <c r="E1039" s="279"/>
      <c r="F1039" s="279"/>
      <c r="G1039" s="279"/>
      <c r="H1039" s="48"/>
      <c r="J1039" s="91" t="s">
        <v>48</v>
      </c>
      <c r="K1039" s="43"/>
      <c r="L1039" s="43"/>
    </row>
    <row r="1040" spans="1:18" s="3" customFormat="1" ht="15.75" customHeight="1" x14ac:dyDescent="0.25">
      <c r="A1040" s="64" t="s">
        <v>84</v>
      </c>
      <c r="B1040" s="79" t="s">
        <v>48</v>
      </c>
      <c r="C1040" s="47"/>
      <c r="D1040" s="47"/>
      <c r="E1040" s="47"/>
      <c r="F1040" s="47"/>
      <c r="G1040" s="47"/>
      <c r="H1040" s="48"/>
      <c r="J1040" s="91" t="s">
        <v>48</v>
      </c>
      <c r="K1040" s="43"/>
      <c r="L1040" s="43"/>
    </row>
    <row r="1041" spans="1:18" x14ac:dyDescent="0.25">
      <c r="A1041" s="64" t="s">
        <v>105</v>
      </c>
      <c r="B1041" s="79" t="s">
        <v>48</v>
      </c>
      <c r="C1041" s="47"/>
      <c r="D1041" s="47"/>
      <c r="E1041" s="47"/>
      <c r="F1041" s="47"/>
      <c r="G1041" s="47"/>
      <c r="H1041" s="48"/>
      <c r="I1041" s="3"/>
      <c r="J1041" s="91" t="s">
        <v>48</v>
      </c>
      <c r="K1041" s="43"/>
      <c r="L1041" s="43"/>
      <c r="M1041" s="3"/>
      <c r="N1041" s="3"/>
      <c r="O1041" s="3"/>
      <c r="P1041" s="3"/>
      <c r="Q1041" s="3"/>
      <c r="R1041" s="3"/>
    </row>
    <row r="1042" spans="1:18" s="3" customFormat="1" ht="18" customHeight="1" x14ac:dyDescent="0.25">
      <c r="A1042" s="64" t="s">
        <v>106</v>
      </c>
      <c r="B1042" s="284" t="s">
        <v>48</v>
      </c>
      <c r="C1042" s="284"/>
      <c r="D1042" s="284"/>
      <c r="E1042" s="284"/>
      <c r="F1042" s="284"/>
      <c r="G1042" s="284"/>
      <c r="H1042" s="48"/>
      <c r="J1042" s="91" t="s">
        <v>48</v>
      </c>
      <c r="K1042" s="91"/>
      <c r="L1042" s="43"/>
      <c r="M1042" s="69"/>
      <c r="N1042" s="69"/>
      <c r="O1042" s="69"/>
      <c r="P1042" s="69"/>
      <c r="Q1042" s="69"/>
      <c r="R1042" s="69"/>
    </row>
    <row r="1043" spans="1:18" s="3" customFormat="1" ht="15.75" customHeight="1" x14ac:dyDescent="0.25">
      <c r="A1043" s="64" t="s">
        <v>107</v>
      </c>
      <c r="B1043" s="47" t="s">
        <v>48</v>
      </c>
      <c r="C1043" s="47"/>
      <c r="D1043" s="47"/>
      <c r="E1043" s="47"/>
      <c r="F1043" s="47"/>
      <c r="G1043" s="47"/>
      <c r="H1043" s="48"/>
      <c r="J1043" s="91" t="s">
        <v>48</v>
      </c>
      <c r="K1043" s="43"/>
      <c r="L1043" s="43"/>
    </row>
    <row r="1044" spans="1:18" s="3" customFormat="1" ht="15.75" customHeight="1" x14ac:dyDescent="0.25">
      <c r="A1044" s="68" t="s">
        <v>108</v>
      </c>
      <c r="B1044" s="47" t="s">
        <v>267</v>
      </c>
      <c r="C1044" s="47"/>
      <c r="D1044" s="47"/>
      <c r="E1044" s="47"/>
      <c r="F1044" s="47"/>
      <c r="G1044" s="47"/>
      <c r="H1044" s="67"/>
      <c r="J1044" s="91" t="s">
        <v>48</v>
      </c>
      <c r="K1044" s="43"/>
      <c r="L1044" s="43"/>
    </row>
    <row r="1045" spans="1:18" s="3" customFormat="1" ht="13.5" customHeight="1" x14ac:dyDescent="0.25">
      <c r="A1045" s="62" t="s">
        <v>93</v>
      </c>
      <c r="B1045" s="279"/>
      <c r="C1045" s="279"/>
      <c r="D1045" s="279"/>
      <c r="E1045" s="279"/>
      <c r="F1045" s="279"/>
      <c r="G1045" s="279"/>
      <c r="H1045" s="48"/>
      <c r="I1045" s="75"/>
      <c r="J1045" s="91" t="s">
        <v>48</v>
      </c>
      <c r="K1045" s="43"/>
      <c r="L1045" s="43"/>
    </row>
    <row r="1046" spans="1:18" s="3" customFormat="1" thickBot="1" x14ac:dyDescent="0.25">
      <c r="A1046" s="70"/>
      <c r="B1046" s="47"/>
      <c r="C1046" s="47"/>
      <c r="D1046" s="47"/>
      <c r="E1046" s="47"/>
      <c r="F1046" s="47"/>
      <c r="G1046" s="47"/>
      <c r="H1046" s="48"/>
      <c r="J1046" s="91" t="s">
        <v>48</v>
      </c>
      <c r="K1046" s="43"/>
      <c r="L1046" s="43"/>
    </row>
    <row r="1047" spans="1:18" s="3" customFormat="1" ht="15.75" thickBot="1" x14ac:dyDescent="0.3">
      <c r="A1047" s="108" t="s">
        <v>318</v>
      </c>
      <c r="B1047" s="285" t="str">
        <f>CONCATENATE("Enter information - Row identifier - ",B1065)</f>
        <v>Enter information - Row identifier - Capital expenditure</v>
      </c>
      <c r="C1047" s="286"/>
      <c r="D1047" s="286"/>
      <c r="E1047" s="286"/>
      <c r="F1047" s="286"/>
      <c r="G1047" s="286"/>
      <c r="H1047" s="287"/>
      <c r="J1047" s="91" t="s">
        <v>103</v>
      </c>
      <c r="K1047" s="43"/>
      <c r="L1047" s="43"/>
    </row>
    <row r="1048" spans="1:18" s="3" customFormat="1" x14ac:dyDescent="0.25">
      <c r="A1048" s="62" t="s">
        <v>66</v>
      </c>
      <c r="B1048" s="47" t="s">
        <v>405</v>
      </c>
      <c r="C1048" s="47"/>
      <c r="D1048" s="47"/>
      <c r="E1048" s="47"/>
      <c r="F1048" s="47"/>
      <c r="G1048" s="47"/>
      <c r="H1048" s="48"/>
      <c r="J1048" s="91" t="s">
        <v>48</v>
      </c>
      <c r="K1048" s="43"/>
      <c r="L1048" s="43"/>
    </row>
    <row r="1049" spans="1:18" s="3" customFormat="1" ht="29.25" x14ac:dyDescent="0.25">
      <c r="A1049" s="62"/>
      <c r="B1049" s="60" t="str">
        <f>CONCATENATE($N$2&amp;": "&amp;VLOOKUP($B1048,$M$3:$T$34,2,0))</f>
        <v>Font: Arial</v>
      </c>
      <c r="C1049" s="60" t="str">
        <f>CONCATENATE($O$2&amp;": "&amp;VLOOKUP($B1048,$M$3:$T$34,3,0))</f>
        <v>T-face: Normal</v>
      </c>
      <c r="D1049" s="60" t="str">
        <f>CONCATENATE($P$2&amp;": "&amp;VLOOKUP($B1048,$M$3:$T$34,4,0))</f>
        <v>Font size: 11</v>
      </c>
      <c r="E1049" s="60" t="str">
        <f>CONCATENATE($Q$2&amp;": "&amp;VLOOKUP($B1048,$M$3:$T$34,5,0))</f>
        <v>Row height: 22.5</v>
      </c>
      <c r="F1049" s="60" t="str">
        <f>CONCATENATE($R$2&amp;": "&amp;VLOOKUP($B1048,$M$3:$T$34,6,0))</f>
        <v>Text col: Black</v>
      </c>
      <c r="G1049" s="60" t="str">
        <f>CONCATENATE($S$2&amp;": "&amp;VLOOKUP($B1048,$M$3:$T$34,7,0))</f>
        <v>BG col: White</v>
      </c>
      <c r="H1049" s="61" t="str">
        <f>CONCATENATE($T$2&amp;": "&amp;VLOOKUP($B1048,$M$3:$T$34,8,0))</f>
        <v>Just: Centre</v>
      </c>
      <c r="J1049" s="91" t="s">
        <v>48</v>
      </c>
      <c r="K1049" s="43"/>
      <c r="L1049" s="43"/>
    </row>
    <row r="1050" spans="1:18" s="3" customFormat="1" x14ac:dyDescent="0.25">
      <c r="A1050" s="62" t="s">
        <v>73</v>
      </c>
      <c r="B1050" s="288" t="str">
        <f>CONCATENATE("Row identifier - ",B1065)</f>
        <v>Row identifier - Capital expenditure</v>
      </c>
      <c r="C1050" s="289"/>
      <c r="D1050" s="289"/>
      <c r="E1050" s="289"/>
      <c r="F1050" s="289"/>
      <c r="G1050" s="289"/>
      <c r="H1050" s="48"/>
      <c r="J1050" s="91" t="s">
        <v>103</v>
      </c>
      <c r="K1050" s="43"/>
      <c r="L1050" s="43"/>
    </row>
    <row r="1051" spans="1:18" s="3" customFormat="1" x14ac:dyDescent="0.25">
      <c r="A1051" s="62" t="s">
        <v>74</v>
      </c>
      <c r="B1051" s="94" t="s">
        <v>316</v>
      </c>
      <c r="C1051" s="94"/>
      <c r="D1051" s="94"/>
      <c r="E1051" s="94"/>
      <c r="F1051" s="94"/>
      <c r="G1051" s="94"/>
      <c r="H1051" s="48"/>
      <c r="J1051" s="91" t="s">
        <v>48</v>
      </c>
      <c r="K1051" s="43"/>
      <c r="L1051" s="43"/>
    </row>
    <row r="1052" spans="1:18" s="3" customFormat="1" ht="15.75" customHeight="1" x14ac:dyDescent="0.25">
      <c r="A1052" s="64" t="s">
        <v>78</v>
      </c>
      <c r="B1052" s="47" t="s">
        <v>266</v>
      </c>
      <c r="C1052" s="47"/>
      <c r="D1052" s="47"/>
      <c r="E1052" s="47"/>
      <c r="F1052" s="47"/>
      <c r="G1052" s="47"/>
      <c r="H1052" s="48"/>
      <c r="J1052" s="91" t="s">
        <v>48</v>
      </c>
      <c r="K1052" s="43"/>
      <c r="L1052" s="43"/>
    </row>
    <row r="1053" spans="1:18" s="3" customFormat="1" ht="15.75" customHeight="1" x14ac:dyDescent="0.25">
      <c r="A1053" s="64" t="s">
        <v>66</v>
      </c>
      <c r="B1053" s="279" t="s">
        <v>115</v>
      </c>
      <c r="C1053" s="279"/>
      <c r="D1053" s="279"/>
      <c r="E1053" s="279"/>
      <c r="F1053" s="279"/>
      <c r="G1053" s="279"/>
      <c r="H1053" s="48"/>
      <c r="J1053" s="91" t="s">
        <v>48</v>
      </c>
      <c r="K1053" s="43"/>
      <c r="L1053" s="43"/>
    </row>
    <row r="1054" spans="1:18" s="3" customFormat="1" ht="15.75" customHeight="1" x14ac:dyDescent="0.25">
      <c r="A1054" s="64" t="s">
        <v>84</v>
      </c>
      <c r="B1054" s="79" t="s">
        <v>48</v>
      </c>
      <c r="C1054" s="47"/>
      <c r="D1054" s="47"/>
      <c r="E1054" s="47"/>
      <c r="F1054" s="47"/>
      <c r="G1054" s="47"/>
      <c r="H1054" s="48"/>
      <c r="J1054" s="91" t="s">
        <v>48</v>
      </c>
      <c r="K1054" s="43"/>
      <c r="L1054" s="43"/>
    </row>
    <row r="1055" spans="1:18" x14ac:dyDescent="0.25">
      <c r="A1055" s="64" t="s">
        <v>105</v>
      </c>
      <c r="B1055" s="79" t="s">
        <v>48</v>
      </c>
      <c r="C1055" s="47"/>
      <c r="D1055" s="47"/>
      <c r="E1055" s="47"/>
      <c r="F1055" s="47"/>
      <c r="G1055" s="47"/>
      <c r="H1055" s="48"/>
      <c r="I1055" s="3"/>
      <c r="J1055" s="91" t="s">
        <v>48</v>
      </c>
      <c r="K1055" s="43"/>
      <c r="L1055" s="43"/>
      <c r="M1055" s="3"/>
      <c r="N1055" s="3"/>
      <c r="O1055" s="3"/>
      <c r="P1055" s="3"/>
      <c r="Q1055" s="3"/>
      <c r="R1055" s="3"/>
    </row>
    <row r="1056" spans="1:18" s="3" customFormat="1" ht="15" customHeight="1" x14ac:dyDescent="0.25">
      <c r="A1056" s="64" t="s">
        <v>106</v>
      </c>
      <c r="B1056" s="279" t="s">
        <v>48</v>
      </c>
      <c r="C1056" s="279"/>
      <c r="D1056" s="279"/>
      <c r="E1056" s="279"/>
      <c r="F1056" s="279"/>
      <c r="G1056" s="279"/>
      <c r="H1056" s="48"/>
      <c r="J1056" s="91" t="s">
        <v>48</v>
      </c>
      <c r="K1056" s="43"/>
      <c r="L1056" s="43"/>
      <c r="M1056" s="69"/>
      <c r="N1056" s="69"/>
      <c r="O1056" s="69"/>
      <c r="P1056" s="69"/>
      <c r="Q1056" s="69"/>
      <c r="R1056" s="69"/>
    </row>
    <row r="1057" spans="1:20" s="3" customFormat="1" ht="15.75" customHeight="1" x14ac:dyDescent="0.25">
      <c r="A1057" s="64" t="s">
        <v>107</v>
      </c>
      <c r="B1057" s="47" t="s">
        <v>48</v>
      </c>
      <c r="C1057" s="47"/>
      <c r="D1057" s="47"/>
      <c r="E1057" s="47"/>
      <c r="F1057" s="47"/>
      <c r="G1057" s="47"/>
      <c r="H1057" s="48"/>
      <c r="J1057" s="91" t="s">
        <v>48</v>
      </c>
      <c r="K1057" s="43"/>
      <c r="L1057" s="43"/>
    </row>
    <row r="1058" spans="1:20" s="3" customFormat="1" ht="30" x14ac:dyDescent="0.25">
      <c r="A1058" s="68" t="s">
        <v>108</v>
      </c>
      <c r="B1058" s="47" t="s">
        <v>267</v>
      </c>
      <c r="C1058" s="47"/>
      <c r="D1058" s="47"/>
      <c r="E1058" s="47"/>
      <c r="F1058" s="47"/>
      <c r="G1058" s="47"/>
      <c r="H1058" s="67"/>
      <c r="J1058" s="91" t="s">
        <v>48</v>
      </c>
      <c r="K1058" s="43"/>
      <c r="L1058" s="43"/>
    </row>
    <row r="1059" spans="1:20" s="3" customFormat="1" ht="13.5" customHeight="1" x14ac:dyDescent="0.25">
      <c r="A1059" s="62" t="s">
        <v>93</v>
      </c>
      <c r="B1059" s="279"/>
      <c r="C1059" s="279"/>
      <c r="D1059" s="279"/>
      <c r="E1059" s="279"/>
      <c r="F1059" s="279"/>
      <c r="G1059" s="279"/>
      <c r="H1059" s="48"/>
      <c r="I1059" s="75"/>
      <c r="J1059" s="91" t="s">
        <v>48</v>
      </c>
      <c r="K1059" s="43"/>
      <c r="L1059" s="43"/>
    </row>
    <row r="1060" spans="1:20" s="76" customFormat="1" thickBot="1" x14ac:dyDescent="0.25">
      <c r="A1060" s="70"/>
      <c r="B1060" s="47"/>
      <c r="C1060" s="47"/>
      <c r="D1060" s="47"/>
      <c r="E1060" s="47"/>
      <c r="F1060" s="47"/>
      <c r="G1060" s="47"/>
      <c r="H1060" s="48"/>
      <c r="I1060" s="3"/>
      <c r="J1060" s="91" t="s">
        <v>48</v>
      </c>
      <c r="K1060" s="43"/>
      <c r="L1060" s="43"/>
      <c r="M1060" s="3"/>
      <c r="N1060" s="3"/>
      <c r="O1060" s="3"/>
      <c r="P1060" s="3"/>
      <c r="Q1060" s="3"/>
      <c r="R1060" s="3"/>
      <c r="S1060" s="3"/>
      <c r="T1060" s="3"/>
    </row>
    <row r="1061" spans="1:20" s="3" customFormat="1" ht="15" customHeight="1" thickBot="1" x14ac:dyDescent="0.3">
      <c r="A1061" s="108" t="s">
        <v>319</v>
      </c>
      <c r="B1061" s="111" t="str">
        <f>CONCATENATE("Enter information - Prompt - ",B1065)</f>
        <v>Enter information - Prompt - Capital expenditure</v>
      </c>
      <c r="C1061" s="109"/>
      <c r="D1061" s="109"/>
      <c r="E1061" s="109"/>
      <c r="F1061" s="109"/>
      <c r="G1061" s="109"/>
      <c r="H1061" s="110"/>
      <c r="J1061" s="91" t="s">
        <v>103</v>
      </c>
      <c r="K1061" s="43"/>
      <c r="L1061" s="43"/>
    </row>
    <row r="1062" spans="1:20" s="3" customFormat="1" x14ac:dyDescent="0.25">
      <c r="A1062" s="62" t="s">
        <v>66</v>
      </c>
      <c r="B1062" s="47" t="s">
        <v>149</v>
      </c>
      <c r="C1062" s="47"/>
      <c r="D1062" s="47"/>
      <c r="E1062" s="47"/>
      <c r="F1062" s="47"/>
      <c r="G1062" s="47"/>
      <c r="H1062" s="48"/>
      <c r="J1062" s="91" t="s">
        <v>48</v>
      </c>
      <c r="K1062" s="43"/>
      <c r="L1062" s="43"/>
    </row>
    <row r="1063" spans="1:20" s="3" customFormat="1" ht="29.25" x14ac:dyDescent="0.25">
      <c r="A1063" s="59"/>
      <c r="B1063" s="60" t="str">
        <f>CONCATENATE($N$2&amp;": "&amp;VLOOKUP($B1062,$M$3:$T$34,2,0))</f>
        <v>Font: Arial</v>
      </c>
      <c r="C1063" s="60" t="str">
        <f>CONCATENATE($O$2&amp;": "&amp;VLOOKUP($B1062,$M$3:$T$34,3,0))</f>
        <v>T-face: Normal</v>
      </c>
      <c r="D1063" s="60" t="str">
        <f>CONCATENATE($P$2&amp;": "&amp;VLOOKUP($B1062,$M$3:$T$34,4,0))</f>
        <v>Font size: 11</v>
      </c>
      <c r="E1063" s="60" t="str">
        <f>CONCATENATE($Q$2&amp;": "&amp;VLOOKUP($B1062,$M$3:$T$34,5,0))</f>
        <v>Row height: 22.5</v>
      </c>
      <c r="F1063" s="60" t="str">
        <f>CONCATENATE($R$2&amp;": "&amp;VLOOKUP($B1062,$M$3:$T$34,6,0))</f>
        <v>Text col: Black</v>
      </c>
      <c r="G1063" s="60" t="str">
        <f>CONCATENATE($S$2&amp;": "&amp;VLOOKUP($B1062,$M$3:$T$34,7,0))</f>
        <v>BG col: White</v>
      </c>
      <c r="H1063" s="61" t="str">
        <f>CONCATENATE($T$2&amp;": "&amp;VLOOKUP($B1062,$M$3:$T$34,8,0))</f>
        <v>Just: Left</v>
      </c>
      <c r="J1063" s="91" t="s">
        <v>48</v>
      </c>
      <c r="K1063" s="43"/>
      <c r="L1063" s="43"/>
    </row>
    <row r="1064" spans="1:20" s="3" customFormat="1" x14ac:dyDescent="0.25">
      <c r="A1064" s="59" t="s">
        <v>73</v>
      </c>
      <c r="B1064" s="283" t="str">
        <f>CONCATENATE("Prompt for data entry - ",B1065)</f>
        <v>Prompt for data entry - Capital expenditure</v>
      </c>
      <c r="C1064" s="279"/>
      <c r="D1064" s="279"/>
      <c r="E1064" s="279"/>
      <c r="F1064" s="279"/>
      <c r="G1064" s="279"/>
      <c r="H1064" s="48"/>
      <c r="I1064" s="76"/>
      <c r="J1064" s="91" t="s">
        <v>103</v>
      </c>
      <c r="K1064" s="43"/>
      <c r="L1064" s="43"/>
    </row>
    <row r="1065" spans="1:20" s="3" customFormat="1" x14ac:dyDescent="0.25">
      <c r="A1065" s="62" t="s">
        <v>74</v>
      </c>
      <c r="B1065" s="94" t="s">
        <v>317</v>
      </c>
      <c r="C1065" s="94"/>
      <c r="D1065" s="94"/>
      <c r="E1065" s="94"/>
      <c r="F1065" s="94"/>
      <c r="G1065" s="94"/>
      <c r="H1065" s="48"/>
      <c r="J1065" s="91" t="s">
        <v>103</v>
      </c>
      <c r="K1065" s="43"/>
      <c r="L1065" s="43"/>
    </row>
    <row r="1066" spans="1:20" s="3" customFormat="1" ht="15.75" customHeight="1" x14ac:dyDescent="0.25">
      <c r="A1066" s="64" t="s">
        <v>78</v>
      </c>
      <c r="B1066" s="47" t="s">
        <v>256</v>
      </c>
      <c r="C1066" s="47"/>
      <c r="D1066" s="47"/>
      <c r="E1066" s="47"/>
      <c r="F1066" s="47"/>
      <c r="G1066" s="47"/>
      <c r="H1066" s="48"/>
      <c r="J1066" s="91" t="s">
        <v>48</v>
      </c>
      <c r="K1066" s="43"/>
      <c r="L1066" s="43"/>
    </row>
    <row r="1067" spans="1:20" s="3" customFormat="1" ht="15.75" customHeight="1" x14ac:dyDescent="0.25">
      <c r="A1067" s="64" t="s">
        <v>66</v>
      </c>
      <c r="B1067" s="279" t="s">
        <v>115</v>
      </c>
      <c r="C1067" s="279"/>
      <c r="D1067" s="279"/>
      <c r="E1067" s="279"/>
      <c r="F1067" s="279"/>
      <c r="G1067" s="279"/>
      <c r="H1067" s="48"/>
      <c r="J1067" s="91" t="s">
        <v>48</v>
      </c>
      <c r="K1067" s="43"/>
      <c r="L1067" s="43"/>
    </row>
    <row r="1068" spans="1:20" s="3" customFormat="1" ht="15.75" customHeight="1" x14ac:dyDescent="0.25">
      <c r="A1068" s="64" t="s">
        <v>84</v>
      </c>
      <c r="B1068" s="47" t="s">
        <v>48</v>
      </c>
      <c r="C1068" s="47"/>
      <c r="D1068" s="47"/>
      <c r="E1068" s="47"/>
      <c r="F1068" s="47"/>
      <c r="G1068" s="47"/>
      <c r="H1068" s="48"/>
      <c r="J1068" s="91" t="s">
        <v>48</v>
      </c>
      <c r="K1068" s="43"/>
      <c r="L1068" s="43"/>
    </row>
    <row r="1069" spans="1:20" x14ac:dyDescent="0.25">
      <c r="A1069" s="64" t="s">
        <v>105</v>
      </c>
      <c r="B1069" s="47" t="s">
        <v>48</v>
      </c>
      <c r="C1069" s="47"/>
      <c r="D1069" s="47"/>
      <c r="E1069" s="47"/>
      <c r="F1069" s="47"/>
      <c r="G1069" s="47"/>
      <c r="H1069" s="48"/>
      <c r="I1069" s="3"/>
      <c r="J1069" s="91" t="s">
        <v>48</v>
      </c>
      <c r="K1069" s="43"/>
      <c r="L1069" s="43"/>
      <c r="M1069" s="3"/>
      <c r="N1069" s="3"/>
      <c r="O1069" s="3"/>
      <c r="P1069" s="3"/>
      <c r="Q1069" s="3"/>
      <c r="R1069" s="3"/>
    </row>
    <row r="1070" spans="1:20" s="3" customFormat="1" ht="15" customHeight="1" x14ac:dyDescent="0.25">
      <c r="A1070" s="64" t="s">
        <v>106</v>
      </c>
      <c r="B1070" s="47" t="s">
        <v>48</v>
      </c>
      <c r="C1070" s="47"/>
      <c r="D1070" s="47"/>
      <c r="E1070" s="47"/>
      <c r="F1070" s="47"/>
      <c r="G1070" s="47"/>
      <c r="H1070" s="48"/>
      <c r="J1070" s="91" t="s">
        <v>48</v>
      </c>
      <c r="K1070" s="43"/>
      <c r="L1070" s="43"/>
      <c r="M1070" s="69"/>
      <c r="N1070" s="69"/>
      <c r="O1070" s="69"/>
      <c r="P1070" s="69"/>
      <c r="Q1070" s="69"/>
      <c r="R1070" s="69"/>
    </row>
    <row r="1071" spans="1:20" s="3" customFormat="1" ht="15.75" customHeight="1" x14ac:dyDescent="0.25">
      <c r="A1071" s="64" t="s">
        <v>107</v>
      </c>
      <c r="B1071" s="47" t="s">
        <v>48</v>
      </c>
      <c r="C1071" s="47"/>
      <c r="D1071" s="47"/>
      <c r="E1071" s="47"/>
      <c r="F1071" s="47"/>
      <c r="G1071" s="47"/>
      <c r="H1071" s="48"/>
      <c r="J1071" s="91" t="s">
        <v>48</v>
      </c>
      <c r="K1071" s="43"/>
      <c r="L1071" s="43"/>
    </row>
    <row r="1072" spans="1:20" s="3" customFormat="1" ht="15.75" customHeight="1" x14ac:dyDescent="0.25">
      <c r="A1072" s="68" t="s">
        <v>108</v>
      </c>
      <c r="B1072" s="47" t="str">
        <f>IF(B1062=$M$4,"Yes","No")</f>
        <v>No</v>
      </c>
      <c r="C1072" s="47"/>
      <c r="D1072" s="47"/>
      <c r="E1072" s="47"/>
      <c r="F1072" s="47"/>
      <c r="G1072" s="47"/>
      <c r="H1072" s="67"/>
      <c r="J1072" s="91" t="s">
        <v>48</v>
      </c>
      <c r="K1072" s="43"/>
      <c r="L1072" s="43"/>
    </row>
    <row r="1073" spans="1:20" s="3" customFormat="1" ht="13.5" customHeight="1" x14ac:dyDescent="0.25">
      <c r="A1073" s="62" t="s">
        <v>93</v>
      </c>
      <c r="B1073" s="279"/>
      <c r="C1073" s="279"/>
      <c r="D1073" s="279"/>
      <c r="E1073" s="279"/>
      <c r="F1073" s="279"/>
      <c r="G1073" s="279"/>
      <c r="H1073" s="48"/>
      <c r="I1073" s="75"/>
      <c r="J1073" s="91" t="s">
        <v>48</v>
      </c>
      <c r="K1073" s="43"/>
      <c r="L1073" s="43"/>
    </row>
    <row r="1074" spans="1:20" s="3" customFormat="1" thickBot="1" x14ac:dyDescent="0.25">
      <c r="A1074" s="70"/>
      <c r="B1074" s="47"/>
      <c r="C1074" s="47"/>
      <c r="D1074" s="47"/>
      <c r="E1074" s="47"/>
      <c r="F1074" s="47"/>
      <c r="G1074" s="47"/>
      <c r="H1074" s="48"/>
      <c r="J1074" s="91" t="s">
        <v>48</v>
      </c>
      <c r="K1074" s="43"/>
      <c r="L1074" s="43"/>
      <c r="S1074" s="76"/>
      <c r="T1074" s="76"/>
    </row>
    <row r="1075" spans="1:20" s="3" customFormat="1" ht="15.75" thickBot="1" x14ac:dyDescent="0.3">
      <c r="A1075" s="108" t="s">
        <v>320</v>
      </c>
      <c r="B1075" s="280" t="str">
        <f>CONCATENATE("Enter information - Data entry - ",B1065)</f>
        <v>Enter information - Data entry - Capital expenditure</v>
      </c>
      <c r="C1075" s="281"/>
      <c r="D1075" s="281"/>
      <c r="E1075" s="281"/>
      <c r="F1075" s="281"/>
      <c r="G1075" s="281"/>
      <c r="H1075" s="282"/>
      <c r="J1075" s="91" t="s">
        <v>103</v>
      </c>
      <c r="K1075" s="43"/>
      <c r="L1075" s="43"/>
      <c r="M1075" s="76"/>
      <c r="N1075" s="76"/>
      <c r="O1075" s="76"/>
      <c r="P1075" s="76"/>
      <c r="Q1075" s="76"/>
      <c r="R1075" s="76"/>
    </row>
    <row r="1076" spans="1:20" s="3" customFormat="1" x14ac:dyDescent="0.25">
      <c r="A1076" s="62" t="s">
        <v>66</v>
      </c>
      <c r="B1076" s="47" t="s">
        <v>407</v>
      </c>
      <c r="C1076" s="47"/>
      <c r="D1076" s="47"/>
      <c r="E1076" s="47"/>
      <c r="F1076" s="47"/>
      <c r="G1076" s="47"/>
      <c r="H1076" s="48"/>
      <c r="J1076" s="91" t="s">
        <v>48</v>
      </c>
      <c r="K1076" s="43"/>
      <c r="L1076" s="43"/>
    </row>
    <row r="1077" spans="1:20" s="3" customFormat="1" ht="29.25" x14ac:dyDescent="0.25">
      <c r="A1077" s="62"/>
      <c r="B1077" s="60" t="str">
        <f>CONCATENATE($N$2&amp;": "&amp;VLOOKUP($B1076,$M$3:$T$34,2,0))</f>
        <v>Font: Arial</v>
      </c>
      <c r="C1077" s="60" t="str">
        <f>CONCATENATE($O$2&amp;": "&amp;VLOOKUP($B1076,$M$3:$T$34,3,0))</f>
        <v>T-face: Normal</v>
      </c>
      <c r="D1077" s="60" t="str">
        <f>CONCATENATE($P$2&amp;": "&amp;VLOOKUP($B1076,$M$3:$T$34,4,0))</f>
        <v>Font size: 11</v>
      </c>
      <c r="E1077" s="60" t="str">
        <f>CONCATENATE($Q$2&amp;": "&amp;VLOOKUP($B1076,$M$3:$T$34,5,0))</f>
        <v>Row height: 22.5</v>
      </c>
      <c r="F1077" s="60" t="str">
        <f>CONCATENATE($R$2&amp;": "&amp;VLOOKUP($B1076,$M$3:$T$34,6,0))</f>
        <v>Text col: Black</v>
      </c>
      <c r="G1077" s="60" t="str">
        <f>CONCATENATE($S$2&amp;": "&amp;VLOOKUP($B1076,$M$3:$T$34,7,0))</f>
        <v>BG col: Sky blue</v>
      </c>
      <c r="H1077" s="61" t="str">
        <f>CONCATENATE($T$2&amp;": "&amp;VLOOKUP($B1076,$M$3:$T$34,8,0))</f>
        <v>Just: Right</v>
      </c>
      <c r="J1077" s="91" t="s">
        <v>48</v>
      </c>
      <c r="K1077" s="43"/>
      <c r="L1077" s="43"/>
    </row>
    <row r="1078" spans="1:20" s="3" customFormat="1" x14ac:dyDescent="0.25">
      <c r="A1078" s="62" t="s">
        <v>73</v>
      </c>
      <c r="B1078" s="283" t="str">
        <f>CONCATENATE("Data entry - ",B1065)</f>
        <v>Data entry - Capital expenditure</v>
      </c>
      <c r="C1078" s="279"/>
      <c r="D1078" s="279"/>
      <c r="E1078" s="279"/>
      <c r="F1078" s="279"/>
      <c r="G1078" s="279"/>
      <c r="H1078" s="48"/>
      <c r="J1078" s="91" t="s">
        <v>103</v>
      </c>
      <c r="K1078" s="43"/>
      <c r="L1078" s="43"/>
    </row>
    <row r="1079" spans="1:20" s="3" customFormat="1" x14ac:dyDescent="0.25">
      <c r="A1079" s="62" t="s">
        <v>74</v>
      </c>
      <c r="B1079" s="47"/>
      <c r="C1079" s="47"/>
      <c r="D1079" s="47"/>
      <c r="E1079" s="47"/>
      <c r="F1079" s="47"/>
      <c r="G1079" s="47"/>
      <c r="H1079" s="48"/>
      <c r="J1079" s="91" t="s">
        <v>48</v>
      </c>
      <c r="K1079" s="43"/>
      <c r="L1079" s="43"/>
    </row>
    <row r="1080" spans="1:20" s="3" customFormat="1" ht="15.75" customHeight="1" x14ac:dyDescent="0.25">
      <c r="A1080" s="64" t="s">
        <v>78</v>
      </c>
      <c r="B1080" s="47" t="s">
        <v>148</v>
      </c>
      <c r="C1080" s="47"/>
      <c r="D1080" s="47"/>
      <c r="E1080" s="47"/>
      <c r="F1080" s="47"/>
      <c r="G1080" s="47"/>
      <c r="H1080" s="48"/>
      <c r="J1080" s="91" t="s">
        <v>48</v>
      </c>
      <c r="K1080" s="43"/>
      <c r="L1080" s="43"/>
    </row>
    <row r="1081" spans="1:20" s="3" customFormat="1" ht="15.75" customHeight="1" x14ac:dyDescent="0.25">
      <c r="A1081" s="64" t="s">
        <v>66</v>
      </c>
      <c r="B1081" s="279" t="s">
        <v>145</v>
      </c>
      <c r="C1081" s="279"/>
      <c r="D1081" s="279"/>
      <c r="E1081" s="279"/>
      <c r="F1081" s="279"/>
      <c r="G1081" s="279"/>
      <c r="H1081" s="48"/>
      <c r="J1081" s="91" t="s">
        <v>48</v>
      </c>
      <c r="K1081" s="43"/>
      <c r="L1081" s="43"/>
    </row>
    <row r="1082" spans="1:20" s="3" customFormat="1" ht="15.75" customHeight="1" x14ac:dyDescent="0.25">
      <c r="A1082" s="64" t="s">
        <v>84</v>
      </c>
      <c r="B1082" s="79">
        <f>$B$1596</f>
        <v>0</v>
      </c>
      <c r="C1082" s="47"/>
      <c r="D1082" s="47"/>
      <c r="E1082" s="47"/>
      <c r="F1082" s="47"/>
      <c r="G1082" s="47"/>
      <c r="H1082" s="48"/>
      <c r="J1082" s="91" t="s">
        <v>103</v>
      </c>
      <c r="K1082" s="43"/>
      <c r="L1082" s="43"/>
    </row>
    <row r="1083" spans="1:20" x14ac:dyDescent="0.25">
      <c r="A1083" s="64" t="s">
        <v>105</v>
      </c>
      <c r="B1083" s="79">
        <f>$B$1597</f>
        <v>99999999.989999995</v>
      </c>
      <c r="C1083" s="47"/>
      <c r="D1083" s="47"/>
      <c r="E1083" s="47"/>
      <c r="F1083" s="47"/>
      <c r="G1083" s="47"/>
      <c r="H1083" s="48"/>
      <c r="I1083" s="3"/>
      <c r="J1083" s="91" t="s">
        <v>103</v>
      </c>
      <c r="K1083" s="43"/>
      <c r="L1083" s="43"/>
      <c r="M1083" s="3"/>
      <c r="N1083" s="3"/>
      <c r="O1083" s="3"/>
      <c r="P1083" s="3"/>
      <c r="Q1083" s="3"/>
      <c r="R1083" s="3"/>
    </row>
    <row r="1084" spans="1:20" s="3" customFormat="1" ht="15.75" customHeight="1" x14ac:dyDescent="0.25">
      <c r="A1084" s="64" t="s">
        <v>106</v>
      </c>
      <c r="B1084" s="284" t="s">
        <v>48</v>
      </c>
      <c r="C1084" s="284"/>
      <c r="D1084" s="284"/>
      <c r="E1084" s="284"/>
      <c r="F1084" s="284"/>
      <c r="G1084" s="284"/>
      <c r="H1084" s="48"/>
      <c r="J1084" s="91" t="s">
        <v>48</v>
      </c>
      <c r="L1084" s="43"/>
      <c r="M1084" s="69"/>
      <c r="N1084" s="69"/>
      <c r="O1084" s="69"/>
      <c r="P1084" s="69"/>
      <c r="Q1084" s="69"/>
      <c r="R1084" s="69"/>
    </row>
    <row r="1085" spans="1:20" s="3" customFormat="1" ht="15.75" customHeight="1" x14ac:dyDescent="0.25">
      <c r="A1085" s="64" t="s">
        <v>107</v>
      </c>
      <c r="B1085" s="47" t="s">
        <v>48</v>
      </c>
      <c r="C1085" s="47"/>
      <c r="D1085" s="47"/>
      <c r="E1085" s="47"/>
      <c r="F1085" s="47"/>
      <c r="G1085" s="47"/>
      <c r="H1085" s="48"/>
      <c r="J1085" s="91" t="s">
        <v>48</v>
      </c>
      <c r="K1085" s="43"/>
      <c r="L1085" s="43"/>
    </row>
    <row r="1086" spans="1:20" s="3" customFormat="1" ht="15.75" customHeight="1" x14ac:dyDescent="0.25">
      <c r="A1086" s="68" t="s">
        <v>108</v>
      </c>
      <c r="B1086" s="47" t="s">
        <v>409</v>
      </c>
      <c r="C1086" s="47"/>
      <c r="D1086" s="47"/>
      <c r="E1086" s="47"/>
      <c r="F1086" s="47"/>
      <c r="G1086" s="47"/>
      <c r="H1086" s="67"/>
      <c r="J1086" s="91" t="s">
        <v>103</v>
      </c>
      <c r="K1086" s="43"/>
      <c r="L1086" s="43"/>
    </row>
    <row r="1087" spans="1:20" s="3" customFormat="1" ht="13.5" customHeight="1" x14ac:dyDescent="0.25">
      <c r="A1087" s="62" t="s">
        <v>93</v>
      </c>
      <c r="B1087" s="279"/>
      <c r="C1087" s="279"/>
      <c r="D1087" s="279"/>
      <c r="E1087" s="279"/>
      <c r="F1087" s="279"/>
      <c r="G1087" s="279"/>
      <c r="H1087" s="48"/>
      <c r="I1087" s="75"/>
      <c r="J1087" s="91" t="s">
        <v>48</v>
      </c>
      <c r="K1087" s="43"/>
      <c r="L1087" s="43"/>
    </row>
    <row r="1088" spans="1:20" s="3" customFormat="1" thickBot="1" x14ac:dyDescent="0.25">
      <c r="A1088" s="70"/>
      <c r="B1088" s="47"/>
      <c r="C1088" s="47"/>
      <c r="D1088" s="47"/>
      <c r="E1088" s="47"/>
      <c r="F1088" s="47"/>
      <c r="G1088" s="47"/>
      <c r="H1088" s="48"/>
      <c r="J1088" s="91" t="s">
        <v>48</v>
      </c>
      <c r="K1088" s="43"/>
      <c r="L1088" s="43"/>
    </row>
    <row r="1089" spans="1:20" s="3" customFormat="1" ht="15.75" thickBot="1" x14ac:dyDescent="0.3">
      <c r="A1089" s="108" t="s">
        <v>322</v>
      </c>
      <c r="B1089" s="285" t="str">
        <f>CONCATENATE("Enter information - Row identifier - ",B1107)</f>
        <v>Enter information - Row identifier - Additions to provisions and reserves</v>
      </c>
      <c r="C1089" s="286"/>
      <c r="D1089" s="286"/>
      <c r="E1089" s="286"/>
      <c r="F1089" s="286"/>
      <c r="G1089" s="286"/>
      <c r="H1089" s="287"/>
      <c r="J1089" s="91" t="s">
        <v>103</v>
      </c>
      <c r="K1089" s="43"/>
      <c r="L1089" s="43"/>
    </row>
    <row r="1090" spans="1:20" s="3" customFormat="1" x14ac:dyDescent="0.25">
      <c r="A1090" s="62" t="s">
        <v>66</v>
      </c>
      <c r="B1090" s="47" t="s">
        <v>405</v>
      </c>
      <c r="C1090" s="47"/>
      <c r="D1090" s="47"/>
      <c r="E1090" s="47"/>
      <c r="F1090" s="47"/>
      <c r="G1090" s="47"/>
      <c r="H1090" s="48"/>
      <c r="J1090" s="91" t="s">
        <v>48</v>
      </c>
      <c r="K1090" s="43"/>
      <c r="L1090" s="43"/>
    </row>
    <row r="1091" spans="1:20" s="3" customFormat="1" ht="29.25" x14ac:dyDescent="0.25">
      <c r="A1091" s="62"/>
      <c r="B1091" s="60" t="str">
        <f>CONCATENATE($N$2&amp;": "&amp;VLOOKUP($B1090,$M$3:$T$34,2,0))</f>
        <v>Font: Arial</v>
      </c>
      <c r="C1091" s="60" t="str">
        <f>CONCATENATE($O$2&amp;": "&amp;VLOOKUP($B1090,$M$3:$T$34,3,0))</f>
        <v>T-face: Normal</v>
      </c>
      <c r="D1091" s="60" t="str">
        <f>CONCATENATE($P$2&amp;": "&amp;VLOOKUP($B1090,$M$3:$T$34,4,0))</f>
        <v>Font size: 11</v>
      </c>
      <c r="E1091" s="60" t="str">
        <f>CONCATENATE($Q$2&amp;": "&amp;VLOOKUP($B1090,$M$3:$T$34,5,0))</f>
        <v>Row height: 22.5</v>
      </c>
      <c r="F1091" s="60" t="str">
        <f>CONCATENATE($R$2&amp;": "&amp;VLOOKUP($B1090,$M$3:$T$34,6,0))</f>
        <v>Text col: Black</v>
      </c>
      <c r="G1091" s="60" t="str">
        <f>CONCATENATE($S$2&amp;": "&amp;VLOOKUP($B1090,$M$3:$T$34,7,0))</f>
        <v>BG col: White</v>
      </c>
      <c r="H1091" s="61" t="str">
        <f>CONCATENATE($T$2&amp;": "&amp;VLOOKUP($B1090,$M$3:$T$34,8,0))</f>
        <v>Just: Centre</v>
      </c>
      <c r="J1091" s="91" t="s">
        <v>48</v>
      </c>
      <c r="K1091" s="43"/>
      <c r="L1091" s="43"/>
    </row>
    <row r="1092" spans="1:20" s="3" customFormat="1" x14ac:dyDescent="0.25">
      <c r="A1092" s="62" t="s">
        <v>73</v>
      </c>
      <c r="B1092" s="288" t="str">
        <f>CONCATENATE("Row identifier - ",B1107)</f>
        <v>Row identifier - Additions to provisions and reserves</v>
      </c>
      <c r="C1092" s="289"/>
      <c r="D1092" s="289"/>
      <c r="E1092" s="289"/>
      <c r="F1092" s="289"/>
      <c r="G1092" s="289"/>
      <c r="H1092" s="48"/>
      <c r="J1092" s="91" t="s">
        <v>103</v>
      </c>
      <c r="K1092" s="43"/>
      <c r="L1092" s="43"/>
    </row>
    <row r="1093" spans="1:20" s="3" customFormat="1" x14ac:dyDescent="0.25">
      <c r="A1093" s="62" t="s">
        <v>74</v>
      </c>
      <c r="B1093" s="94" t="s">
        <v>208</v>
      </c>
      <c r="C1093" s="94"/>
      <c r="D1093" s="94"/>
      <c r="E1093" s="94"/>
      <c r="F1093" s="94"/>
      <c r="G1093" s="94"/>
      <c r="H1093" s="48"/>
      <c r="J1093" s="91" t="s">
        <v>103</v>
      </c>
      <c r="K1093" s="43"/>
      <c r="L1093" s="43"/>
    </row>
    <row r="1094" spans="1:20" s="3" customFormat="1" ht="15.75" customHeight="1" x14ac:dyDescent="0.25">
      <c r="A1094" s="64" t="s">
        <v>78</v>
      </c>
      <c r="B1094" s="47" t="s">
        <v>266</v>
      </c>
      <c r="C1094" s="47"/>
      <c r="D1094" s="47"/>
      <c r="E1094" s="47"/>
      <c r="F1094" s="47"/>
      <c r="G1094" s="47"/>
      <c r="H1094" s="48"/>
      <c r="J1094" s="91" t="s">
        <v>48</v>
      </c>
      <c r="K1094" s="43"/>
      <c r="L1094" s="43"/>
    </row>
    <row r="1095" spans="1:20" s="3" customFormat="1" ht="15.75" customHeight="1" x14ac:dyDescent="0.25">
      <c r="A1095" s="64" t="s">
        <v>66</v>
      </c>
      <c r="B1095" s="279" t="s">
        <v>115</v>
      </c>
      <c r="C1095" s="279"/>
      <c r="D1095" s="279"/>
      <c r="E1095" s="279"/>
      <c r="F1095" s="279"/>
      <c r="G1095" s="279"/>
      <c r="H1095" s="48"/>
      <c r="J1095" s="91" t="s">
        <v>48</v>
      </c>
      <c r="K1095" s="43"/>
      <c r="L1095" s="43"/>
    </row>
    <row r="1096" spans="1:20" s="3" customFormat="1" ht="15.75" customHeight="1" x14ac:dyDescent="0.25">
      <c r="A1096" s="64" t="s">
        <v>84</v>
      </c>
      <c r="B1096" s="79" t="s">
        <v>48</v>
      </c>
      <c r="C1096" s="47"/>
      <c r="D1096" s="47"/>
      <c r="E1096" s="47"/>
      <c r="F1096" s="47"/>
      <c r="G1096" s="47"/>
      <c r="H1096" s="48"/>
      <c r="J1096" s="91" t="s">
        <v>48</v>
      </c>
      <c r="K1096" s="43"/>
      <c r="L1096" s="43"/>
    </row>
    <row r="1097" spans="1:20" x14ac:dyDescent="0.25">
      <c r="A1097" s="64" t="s">
        <v>105</v>
      </c>
      <c r="B1097" s="79" t="s">
        <v>48</v>
      </c>
      <c r="C1097" s="47"/>
      <c r="D1097" s="47"/>
      <c r="E1097" s="47"/>
      <c r="F1097" s="47"/>
      <c r="G1097" s="47"/>
      <c r="H1097" s="48"/>
      <c r="I1097" s="3"/>
      <c r="J1097" s="91" t="s">
        <v>48</v>
      </c>
      <c r="K1097" s="43"/>
      <c r="L1097" s="43"/>
      <c r="M1097" s="3"/>
      <c r="N1097" s="3"/>
      <c r="O1097" s="3"/>
      <c r="P1097" s="3"/>
      <c r="Q1097" s="3"/>
      <c r="R1097" s="3"/>
    </row>
    <row r="1098" spans="1:20" s="3" customFormat="1" ht="15" customHeight="1" x14ac:dyDescent="0.25">
      <c r="A1098" s="64" t="s">
        <v>106</v>
      </c>
      <c r="B1098" s="279" t="s">
        <v>48</v>
      </c>
      <c r="C1098" s="279"/>
      <c r="D1098" s="279"/>
      <c r="E1098" s="279"/>
      <c r="F1098" s="279"/>
      <c r="G1098" s="279"/>
      <c r="H1098" s="48"/>
      <c r="J1098" s="91" t="s">
        <v>48</v>
      </c>
      <c r="K1098" s="43"/>
      <c r="L1098" s="43"/>
      <c r="M1098" s="69"/>
      <c r="N1098" s="69"/>
      <c r="O1098" s="69"/>
      <c r="P1098" s="69"/>
      <c r="Q1098" s="69"/>
      <c r="R1098" s="69"/>
    </row>
    <row r="1099" spans="1:20" s="3" customFormat="1" ht="15.75" customHeight="1" x14ac:dyDescent="0.25">
      <c r="A1099" s="64" t="s">
        <v>107</v>
      </c>
      <c r="B1099" s="47" t="s">
        <v>48</v>
      </c>
      <c r="C1099" s="47"/>
      <c r="D1099" s="47"/>
      <c r="E1099" s="47"/>
      <c r="F1099" s="47"/>
      <c r="G1099" s="47"/>
      <c r="H1099" s="48"/>
      <c r="J1099" s="91" t="s">
        <v>48</v>
      </c>
      <c r="K1099" s="43"/>
      <c r="L1099" s="43"/>
    </row>
    <row r="1100" spans="1:20" s="3" customFormat="1" ht="30" x14ac:dyDescent="0.25">
      <c r="A1100" s="68" t="s">
        <v>108</v>
      </c>
      <c r="B1100" s="47" t="s">
        <v>267</v>
      </c>
      <c r="C1100" s="47"/>
      <c r="D1100" s="47"/>
      <c r="E1100" s="47"/>
      <c r="F1100" s="47"/>
      <c r="G1100" s="47"/>
      <c r="H1100" s="67"/>
      <c r="J1100" s="91" t="s">
        <v>48</v>
      </c>
      <c r="K1100" s="43"/>
      <c r="L1100" s="43"/>
    </row>
    <row r="1101" spans="1:20" s="3" customFormat="1" ht="13.5" customHeight="1" x14ac:dyDescent="0.25">
      <c r="A1101" s="62" t="s">
        <v>93</v>
      </c>
      <c r="B1101" s="279"/>
      <c r="C1101" s="279"/>
      <c r="D1101" s="279"/>
      <c r="E1101" s="279"/>
      <c r="F1101" s="279"/>
      <c r="G1101" s="279"/>
      <c r="H1101" s="48"/>
      <c r="I1101" s="75"/>
      <c r="J1101" s="91" t="s">
        <v>48</v>
      </c>
      <c r="K1101" s="43"/>
      <c r="L1101" s="43"/>
    </row>
    <row r="1102" spans="1:20" s="76" customFormat="1" thickBot="1" x14ac:dyDescent="0.25">
      <c r="A1102" s="70"/>
      <c r="B1102" s="47"/>
      <c r="C1102" s="47"/>
      <c r="D1102" s="47"/>
      <c r="E1102" s="47"/>
      <c r="F1102" s="47"/>
      <c r="G1102" s="47"/>
      <c r="H1102" s="48"/>
      <c r="I1102" s="3"/>
      <c r="J1102" s="91" t="s">
        <v>48</v>
      </c>
      <c r="K1102" s="43"/>
      <c r="L1102" s="43"/>
      <c r="M1102" s="3"/>
      <c r="N1102" s="3"/>
      <c r="O1102" s="3"/>
      <c r="P1102" s="3"/>
      <c r="Q1102" s="3"/>
      <c r="R1102" s="3"/>
      <c r="S1102" s="3"/>
      <c r="T1102" s="3"/>
    </row>
    <row r="1103" spans="1:20" s="3" customFormat="1" ht="15" customHeight="1" thickBot="1" x14ac:dyDescent="0.3">
      <c r="A1103" s="108" t="s">
        <v>323</v>
      </c>
      <c r="B1103" s="111" t="str">
        <f>CONCATENATE("Enter information - Prompt - ",B1107)</f>
        <v>Enter information - Prompt - Additions to provisions and reserves</v>
      </c>
      <c r="C1103" s="109"/>
      <c r="D1103" s="109"/>
      <c r="E1103" s="109"/>
      <c r="F1103" s="109"/>
      <c r="G1103" s="109"/>
      <c r="H1103" s="110"/>
      <c r="J1103" s="91" t="s">
        <v>103</v>
      </c>
      <c r="K1103" s="43"/>
      <c r="L1103" s="43"/>
    </row>
    <row r="1104" spans="1:20" s="3" customFormat="1" x14ac:dyDescent="0.25">
      <c r="A1104" s="62" t="s">
        <v>66</v>
      </c>
      <c r="B1104" s="47" t="s">
        <v>149</v>
      </c>
      <c r="C1104" s="47"/>
      <c r="D1104" s="47"/>
      <c r="E1104" s="47"/>
      <c r="F1104" s="47"/>
      <c r="G1104" s="47"/>
      <c r="H1104" s="48"/>
      <c r="J1104" s="91" t="s">
        <v>48</v>
      </c>
      <c r="K1104" s="43"/>
      <c r="L1104" s="43"/>
    </row>
    <row r="1105" spans="1:20" s="3" customFormat="1" ht="29.25" x14ac:dyDescent="0.25">
      <c r="A1105" s="59"/>
      <c r="B1105" s="60" t="str">
        <f>CONCATENATE($N$2&amp;": "&amp;VLOOKUP($B1104,$M$3:$T$34,2,0))</f>
        <v>Font: Arial</v>
      </c>
      <c r="C1105" s="60" t="str">
        <f>CONCATENATE($O$2&amp;": "&amp;VLOOKUP($B1104,$M$3:$T$34,3,0))</f>
        <v>T-face: Normal</v>
      </c>
      <c r="D1105" s="60" t="str">
        <f>CONCATENATE($P$2&amp;": "&amp;VLOOKUP($B1104,$M$3:$T$34,4,0))</f>
        <v>Font size: 11</v>
      </c>
      <c r="E1105" s="60" t="str">
        <f>CONCATENATE($Q$2&amp;": "&amp;VLOOKUP($B1104,$M$3:$T$34,5,0))</f>
        <v>Row height: 22.5</v>
      </c>
      <c r="F1105" s="60" t="str">
        <f>CONCATENATE($R$2&amp;": "&amp;VLOOKUP($B1104,$M$3:$T$34,6,0))</f>
        <v>Text col: Black</v>
      </c>
      <c r="G1105" s="60" t="str">
        <f>CONCATENATE($S$2&amp;": "&amp;VLOOKUP($B1104,$M$3:$T$34,7,0))</f>
        <v>BG col: White</v>
      </c>
      <c r="H1105" s="61" t="str">
        <f>CONCATENATE($T$2&amp;": "&amp;VLOOKUP($B1104,$M$3:$T$34,8,0))</f>
        <v>Just: Left</v>
      </c>
      <c r="J1105" s="91" t="s">
        <v>48</v>
      </c>
      <c r="K1105" s="43"/>
      <c r="L1105" s="43"/>
    </row>
    <row r="1106" spans="1:20" s="3" customFormat="1" x14ac:dyDescent="0.25">
      <c r="A1106" s="59" t="s">
        <v>73</v>
      </c>
      <c r="B1106" s="283" t="str">
        <f>CONCATENATE("Prompt for data entry - ",B1107)</f>
        <v>Prompt for data entry - Additions to provisions and reserves</v>
      </c>
      <c r="C1106" s="279"/>
      <c r="D1106" s="279"/>
      <c r="E1106" s="279"/>
      <c r="F1106" s="279"/>
      <c r="G1106" s="279"/>
      <c r="H1106" s="48"/>
      <c r="I1106" s="76"/>
      <c r="J1106" s="91" t="s">
        <v>103</v>
      </c>
      <c r="K1106" s="43"/>
      <c r="L1106" s="43"/>
    </row>
    <row r="1107" spans="1:20" s="3" customFormat="1" x14ac:dyDescent="0.25">
      <c r="A1107" s="62" t="s">
        <v>74</v>
      </c>
      <c r="B1107" s="94" t="s">
        <v>193</v>
      </c>
      <c r="C1107" s="94"/>
      <c r="D1107" s="94"/>
      <c r="E1107" s="94"/>
      <c r="F1107" s="94"/>
      <c r="G1107" s="94"/>
      <c r="H1107" s="48"/>
      <c r="J1107" s="91" t="s">
        <v>103</v>
      </c>
      <c r="K1107" s="43"/>
      <c r="L1107" s="43"/>
    </row>
    <row r="1108" spans="1:20" s="3" customFormat="1" ht="15.75" customHeight="1" x14ac:dyDescent="0.25">
      <c r="A1108" s="64" t="s">
        <v>78</v>
      </c>
      <c r="B1108" s="47" t="s">
        <v>256</v>
      </c>
      <c r="C1108" s="47"/>
      <c r="D1108" s="47"/>
      <c r="E1108" s="47"/>
      <c r="F1108" s="47"/>
      <c r="G1108" s="47"/>
      <c r="H1108" s="48"/>
      <c r="J1108" s="91" t="s">
        <v>48</v>
      </c>
      <c r="K1108" s="43"/>
      <c r="L1108" s="43"/>
    </row>
    <row r="1109" spans="1:20" s="3" customFormat="1" ht="15.75" customHeight="1" x14ac:dyDescent="0.25">
      <c r="A1109" s="64" t="s">
        <v>66</v>
      </c>
      <c r="B1109" s="279" t="s">
        <v>115</v>
      </c>
      <c r="C1109" s="279"/>
      <c r="D1109" s="279"/>
      <c r="E1109" s="279"/>
      <c r="F1109" s="279"/>
      <c r="G1109" s="279"/>
      <c r="H1109" s="48"/>
      <c r="J1109" s="91" t="s">
        <v>48</v>
      </c>
      <c r="K1109" s="43"/>
      <c r="L1109" s="43"/>
    </row>
    <row r="1110" spans="1:20" s="3" customFormat="1" ht="15.75" customHeight="1" x14ac:dyDescent="0.25">
      <c r="A1110" s="64" t="s">
        <v>84</v>
      </c>
      <c r="B1110" s="47" t="s">
        <v>48</v>
      </c>
      <c r="C1110" s="47"/>
      <c r="D1110" s="47"/>
      <c r="E1110" s="47"/>
      <c r="F1110" s="47"/>
      <c r="G1110" s="47"/>
      <c r="H1110" s="48"/>
      <c r="J1110" s="91" t="s">
        <v>48</v>
      </c>
      <c r="K1110" s="43"/>
      <c r="L1110" s="43"/>
    </row>
    <row r="1111" spans="1:20" x14ac:dyDescent="0.25">
      <c r="A1111" s="64" t="s">
        <v>105</v>
      </c>
      <c r="B1111" s="47" t="s">
        <v>48</v>
      </c>
      <c r="C1111" s="47"/>
      <c r="D1111" s="47"/>
      <c r="E1111" s="47"/>
      <c r="F1111" s="47"/>
      <c r="G1111" s="47"/>
      <c r="H1111" s="48"/>
      <c r="I1111" s="3"/>
      <c r="J1111" s="91" t="s">
        <v>48</v>
      </c>
      <c r="K1111" s="43"/>
      <c r="L1111" s="43"/>
      <c r="M1111" s="3"/>
      <c r="N1111" s="3"/>
      <c r="O1111" s="3"/>
      <c r="P1111" s="3"/>
      <c r="Q1111" s="3"/>
      <c r="R1111" s="3"/>
    </row>
    <row r="1112" spans="1:20" s="3" customFormat="1" ht="15" customHeight="1" x14ac:dyDescent="0.25">
      <c r="A1112" s="64" t="s">
        <v>106</v>
      </c>
      <c r="B1112" s="47" t="s">
        <v>48</v>
      </c>
      <c r="C1112" s="47"/>
      <c r="D1112" s="47"/>
      <c r="E1112" s="47"/>
      <c r="F1112" s="47"/>
      <c r="G1112" s="47"/>
      <c r="H1112" s="48"/>
      <c r="J1112" s="91" t="s">
        <v>48</v>
      </c>
      <c r="K1112" s="43"/>
      <c r="L1112" s="43"/>
      <c r="M1112" s="69"/>
      <c r="N1112" s="69"/>
      <c r="O1112" s="69"/>
      <c r="P1112" s="69"/>
      <c r="Q1112" s="69"/>
      <c r="R1112" s="69"/>
    </row>
    <row r="1113" spans="1:20" s="3" customFormat="1" ht="15.75" customHeight="1" x14ac:dyDescent="0.25">
      <c r="A1113" s="64" t="s">
        <v>107</v>
      </c>
      <c r="B1113" s="47" t="s">
        <v>48</v>
      </c>
      <c r="C1113" s="47"/>
      <c r="D1113" s="47"/>
      <c r="E1113" s="47"/>
      <c r="F1113" s="47"/>
      <c r="G1113" s="47"/>
      <c r="H1113" s="48"/>
      <c r="J1113" s="91" t="s">
        <v>48</v>
      </c>
      <c r="K1113" s="43"/>
      <c r="L1113" s="43"/>
    </row>
    <row r="1114" spans="1:20" s="3" customFormat="1" ht="15.75" customHeight="1" x14ac:dyDescent="0.25">
      <c r="A1114" s="68" t="s">
        <v>108</v>
      </c>
      <c r="B1114" s="47" t="str">
        <f>IF(B1104=$M$4,"Yes","No")</f>
        <v>No</v>
      </c>
      <c r="C1114" s="47"/>
      <c r="D1114" s="47"/>
      <c r="E1114" s="47"/>
      <c r="F1114" s="47"/>
      <c r="G1114" s="47"/>
      <c r="H1114" s="67"/>
      <c r="J1114" s="91" t="s">
        <v>48</v>
      </c>
      <c r="K1114" s="43"/>
      <c r="L1114" s="43"/>
    </row>
    <row r="1115" spans="1:20" s="3" customFormat="1" ht="13.5" customHeight="1" x14ac:dyDescent="0.25">
      <c r="A1115" s="62" t="s">
        <v>93</v>
      </c>
      <c r="B1115" s="279"/>
      <c r="C1115" s="279"/>
      <c r="D1115" s="279"/>
      <c r="E1115" s="279"/>
      <c r="F1115" s="279"/>
      <c r="G1115" s="279"/>
      <c r="H1115" s="48"/>
      <c r="I1115" s="75"/>
      <c r="J1115" s="91" t="s">
        <v>48</v>
      </c>
      <c r="K1115" s="43"/>
      <c r="L1115" s="43"/>
    </row>
    <row r="1116" spans="1:20" s="3" customFormat="1" thickBot="1" x14ac:dyDescent="0.25">
      <c r="A1116" s="70"/>
      <c r="B1116" s="47"/>
      <c r="C1116" s="47"/>
      <c r="D1116" s="47"/>
      <c r="E1116" s="47"/>
      <c r="F1116" s="47"/>
      <c r="G1116" s="47"/>
      <c r="H1116" s="48"/>
      <c r="J1116" s="91" t="s">
        <v>48</v>
      </c>
      <c r="K1116" s="43"/>
      <c r="L1116" s="43"/>
      <c r="S1116" s="76"/>
      <c r="T1116" s="76"/>
    </row>
    <row r="1117" spans="1:20" s="3" customFormat="1" ht="15.75" thickBot="1" x14ac:dyDescent="0.3">
      <c r="A1117" s="108" t="s">
        <v>324</v>
      </c>
      <c r="B1117" s="280" t="str">
        <f>CONCATENATE("Enter information - Data entry - ",B1107)</f>
        <v>Enter information - Data entry - Additions to provisions and reserves</v>
      </c>
      <c r="C1117" s="281"/>
      <c r="D1117" s="281"/>
      <c r="E1117" s="281"/>
      <c r="F1117" s="281"/>
      <c r="G1117" s="281"/>
      <c r="H1117" s="282"/>
      <c r="J1117" s="91" t="s">
        <v>103</v>
      </c>
      <c r="K1117" s="43"/>
      <c r="L1117" s="43"/>
      <c r="M1117" s="76"/>
      <c r="N1117" s="76"/>
      <c r="O1117" s="76"/>
      <c r="P1117" s="76"/>
      <c r="Q1117" s="76"/>
      <c r="R1117" s="76"/>
    </row>
    <row r="1118" spans="1:20" s="3" customFormat="1" x14ac:dyDescent="0.25">
      <c r="A1118" s="62" t="s">
        <v>66</v>
      </c>
      <c r="B1118" s="47" t="s">
        <v>407</v>
      </c>
      <c r="C1118" s="47"/>
      <c r="D1118" s="47"/>
      <c r="E1118" s="47"/>
      <c r="F1118" s="47"/>
      <c r="G1118" s="47"/>
      <c r="H1118" s="48"/>
      <c r="J1118" s="91" t="s">
        <v>48</v>
      </c>
      <c r="K1118" s="43"/>
      <c r="L1118" s="43"/>
    </row>
    <row r="1119" spans="1:20" s="3" customFormat="1" ht="29.25" x14ac:dyDescent="0.25">
      <c r="A1119" s="62"/>
      <c r="B1119" s="60" t="str">
        <f>CONCATENATE($N$2&amp;": "&amp;VLOOKUP($B1118,$M$3:$T$34,2,0))</f>
        <v>Font: Arial</v>
      </c>
      <c r="C1119" s="60" t="str">
        <f>CONCATENATE($O$2&amp;": "&amp;VLOOKUP($B1118,$M$3:$T$34,3,0))</f>
        <v>T-face: Normal</v>
      </c>
      <c r="D1119" s="60" t="str">
        <f>CONCATENATE($P$2&amp;": "&amp;VLOOKUP($B1118,$M$3:$T$34,4,0))</f>
        <v>Font size: 11</v>
      </c>
      <c r="E1119" s="60" t="str">
        <f>CONCATENATE($Q$2&amp;": "&amp;VLOOKUP($B1118,$M$3:$T$34,5,0))</f>
        <v>Row height: 22.5</v>
      </c>
      <c r="F1119" s="60" t="str">
        <f>CONCATENATE($R$2&amp;": "&amp;VLOOKUP($B1118,$M$3:$T$34,6,0))</f>
        <v>Text col: Black</v>
      </c>
      <c r="G1119" s="60" t="str">
        <f>CONCATENATE($S$2&amp;": "&amp;VLOOKUP($B1118,$M$3:$T$34,7,0))</f>
        <v>BG col: Sky blue</v>
      </c>
      <c r="H1119" s="61" t="str">
        <f>CONCATENATE($T$2&amp;": "&amp;VLOOKUP($B1118,$M$3:$T$34,8,0))</f>
        <v>Just: Right</v>
      </c>
      <c r="J1119" s="91" t="s">
        <v>48</v>
      </c>
      <c r="K1119" s="43"/>
      <c r="L1119" s="43"/>
    </row>
    <row r="1120" spans="1:20" s="3" customFormat="1" x14ac:dyDescent="0.25">
      <c r="A1120" s="62" t="s">
        <v>73</v>
      </c>
      <c r="B1120" s="47" t="s">
        <v>321</v>
      </c>
      <c r="C1120" s="47"/>
      <c r="D1120" s="47"/>
      <c r="E1120" s="47"/>
      <c r="F1120" s="47"/>
      <c r="G1120" s="47"/>
      <c r="H1120" s="48"/>
      <c r="J1120" s="91" t="s">
        <v>103</v>
      </c>
      <c r="K1120" s="43"/>
      <c r="L1120" s="43"/>
    </row>
    <row r="1121" spans="1:18" s="3" customFormat="1" x14ac:dyDescent="0.25">
      <c r="A1121" s="62" t="s">
        <v>74</v>
      </c>
      <c r="B1121" s="47"/>
      <c r="C1121" s="47"/>
      <c r="D1121" s="47"/>
      <c r="E1121" s="47"/>
      <c r="F1121" s="47"/>
      <c r="G1121" s="47"/>
      <c r="H1121" s="48"/>
      <c r="J1121" s="91" t="s">
        <v>48</v>
      </c>
      <c r="K1121" s="43"/>
      <c r="L1121" s="43"/>
    </row>
    <row r="1122" spans="1:18" s="3" customFormat="1" ht="15.75" customHeight="1" x14ac:dyDescent="0.25">
      <c r="A1122" s="64" t="s">
        <v>78</v>
      </c>
      <c r="B1122" s="47" t="s">
        <v>148</v>
      </c>
      <c r="C1122" s="47"/>
      <c r="D1122" s="47"/>
      <c r="E1122" s="47"/>
      <c r="F1122" s="47"/>
      <c r="G1122" s="47"/>
      <c r="H1122" s="48"/>
      <c r="J1122" s="91" t="s">
        <v>48</v>
      </c>
      <c r="K1122" s="43"/>
      <c r="L1122" s="43"/>
    </row>
    <row r="1123" spans="1:18" s="3" customFormat="1" ht="15.75" customHeight="1" x14ac:dyDescent="0.25">
      <c r="A1123" s="64" t="s">
        <v>66</v>
      </c>
      <c r="B1123" s="279" t="s">
        <v>145</v>
      </c>
      <c r="C1123" s="279"/>
      <c r="D1123" s="279"/>
      <c r="E1123" s="279"/>
      <c r="F1123" s="279"/>
      <c r="G1123" s="279"/>
      <c r="H1123" s="48"/>
      <c r="J1123" s="91" t="s">
        <v>48</v>
      </c>
      <c r="K1123" s="43"/>
      <c r="L1123" s="43"/>
    </row>
    <row r="1124" spans="1:18" s="3" customFormat="1" ht="15.75" customHeight="1" x14ac:dyDescent="0.25">
      <c r="A1124" s="64" t="s">
        <v>84</v>
      </c>
      <c r="B1124" s="79">
        <f>$B$1596</f>
        <v>0</v>
      </c>
      <c r="C1124" s="47"/>
      <c r="D1124" s="47"/>
      <c r="E1124" s="47"/>
      <c r="F1124" s="47"/>
      <c r="G1124" s="47"/>
      <c r="H1124" s="48"/>
      <c r="J1124" s="91" t="s">
        <v>103</v>
      </c>
      <c r="K1124" s="43"/>
      <c r="L1124" s="43"/>
    </row>
    <row r="1125" spans="1:18" x14ac:dyDescent="0.25">
      <c r="A1125" s="64" t="s">
        <v>105</v>
      </c>
      <c r="B1125" s="79">
        <f>$B$1597</f>
        <v>99999999.989999995</v>
      </c>
      <c r="C1125" s="47"/>
      <c r="D1125" s="47"/>
      <c r="E1125" s="47"/>
      <c r="F1125" s="47"/>
      <c r="G1125" s="47"/>
      <c r="H1125" s="48"/>
      <c r="I1125" s="3"/>
      <c r="J1125" s="91" t="s">
        <v>103</v>
      </c>
      <c r="K1125" s="43"/>
      <c r="L1125" s="43"/>
      <c r="M1125" s="3"/>
      <c r="N1125" s="3"/>
      <c r="O1125" s="3"/>
      <c r="P1125" s="3"/>
      <c r="Q1125" s="3"/>
      <c r="R1125" s="3"/>
    </row>
    <row r="1126" spans="1:18" s="3" customFormat="1" ht="15.75" customHeight="1" x14ac:dyDescent="0.25">
      <c r="A1126" s="64" t="s">
        <v>106</v>
      </c>
      <c r="B1126" s="284" t="s">
        <v>48</v>
      </c>
      <c r="C1126" s="284"/>
      <c r="D1126" s="284"/>
      <c r="E1126" s="284"/>
      <c r="F1126" s="284"/>
      <c r="G1126" s="284"/>
      <c r="H1126" s="48"/>
      <c r="J1126" s="91" t="s">
        <v>48</v>
      </c>
      <c r="L1126" s="43"/>
      <c r="M1126" s="69"/>
      <c r="N1126" s="69"/>
      <c r="O1126" s="69"/>
      <c r="P1126" s="69"/>
      <c r="Q1126" s="69"/>
      <c r="R1126" s="69"/>
    </row>
    <row r="1127" spans="1:18" s="3" customFormat="1" ht="15.75" customHeight="1" x14ac:dyDescent="0.25">
      <c r="A1127" s="64" t="s">
        <v>107</v>
      </c>
      <c r="B1127" s="47" t="s">
        <v>48</v>
      </c>
      <c r="C1127" s="47"/>
      <c r="D1127" s="47"/>
      <c r="E1127" s="47"/>
      <c r="F1127" s="47"/>
      <c r="G1127" s="47"/>
      <c r="H1127" s="48"/>
      <c r="J1127" s="91" t="s">
        <v>48</v>
      </c>
      <c r="K1127" s="43"/>
      <c r="L1127" s="43"/>
    </row>
    <row r="1128" spans="1:18" s="3" customFormat="1" ht="15.75" customHeight="1" x14ac:dyDescent="0.25">
      <c r="A1128" s="68" t="s">
        <v>108</v>
      </c>
      <c r="B1128" s="47" t="s">
        <v>409</v>
      </c>
      <c r="C1128" s="47"/>
      <c r="D1128" s="47"/>
      <c r="E1128" s="47"/>
      <c r="F1128" s="47"/>
      <c r="G1128" s="47"/>
      <c r="H1128" s="67"/>
      <c r="J1128" s="91" t="s">
        <v>103</v>
      </c>
      <c r="K1128" s="43"/>
      <c r="L1128" s="43"/>
    </row>
    <row r="1129" spans="1:18" s="3" customFormat="1" ht="13.5" customHeight="1" x14ac:dyDescent="0.25">
      <c r="A1129" s="62" t="s">
        <v>93</v>
      </c>
      <c r="B1129" s="279"/>
      <c r="C1129" s="279"/>
      <c r="D1129" s="279"/>
      <c r="E1129" s="279"/>
      <c r="F1129" s="279"/>
      <c r="G1129" s="279"/>
      <c r="H1129" s="48"/>
      <c r="I1129" s="75"/>
      <c r="J1129" s="91" t="s">
        <v>48</v>
      </c>
      <c r="K1129" s="43"/>
      <c r="L1129" s="43"/>
    </row>
    <row r="1130" spans="1:18" s="3" customFormat="1" thickBot="1" x14ac:dyDescent="0.25">
      <c r="A1130" s="70"/>
      <c r="B1130" s="47"/>
      <c r="C1130" s="47"/>
      <c r="D1130" s="47"/>
      <c r="E1130" s="47"/>
      <c r="F1130" s="47"/>
      <c r="G1130" s="47"/>
      <c r="H1130" s="48"/>
      <c r="J1130" s="91" t="s">
        <v>48</v>
      </c>
      <c r="K1130" s="43"/>
      <c r="L1130" s="43"/>
    </row>
    <row r="1131" spans="1:18" s="3" customFormat="1" ht="15.75" thickBot="1" x14ac:dyDescent="0.3">
      <c r="A1131" s="108" t="s">
        <v>330</v>
      </c>
      <c r="B1131" s="285" t="str">
        <f>CONCATENATE("Enter information - Row identifier - ",B1149)</f>
        <v>Enter information - Row identifier - Other non-deductible items, including income tax</v>
      </c>
      <c r="C1131" s="286"/>
      <c r="D1131" s="286"/>
      <c r="E1131" s="286"/>
      <c r="F1131" s="286"/>
      <c r="G1131" s="286"/>
      <c r="H1131" s="287"/>
      <c r="J1131" s="91" t="s">
        <v>103</v>
      </c>
      <c r="K1131" s="43"/>
      <c r="L1131" s="43"/>
    </row>
    <row r="1132" spans="1:18" s="3" customFormat="1" x14ac:dyDescent="0.25">
      <c r="A1132" s="62" t="s">
        <v>66</v>
      </c>
      <c r="B1132" s="47" t="s">
        <v>405</v>
      </c>
      <c r="C1132" s="47"/>
      <c r="D1132" s="47"/>
      <c r="E1132" s="47"/>
      <c r="F1132" s="47"/>
      <c r="G1132" s="47"/>
      <c r="H1132" s="48"/>
      <c r="J1132" s="91" t="s">
        <v>48</v>
      </c>
      <c r="K1132" s="43"/>
      <c r="L1132" s="43"/>
    </row>
    <row r="1133" spans="1:18" s="3" customFormat="1" ht="29.25" x14ac:dyDescent="0.25">
      <c r="A1133" s="62"/>
      <c r="B1133" s="60" t="str">
        <f>CONCATENATE($N$2&amp;": "&amp;VLOOKUP($B1132,$M$3:$T$34,2,0))</f>
        <v>Font: Arial</v>
      </c>
      <c r="C1133" s="60" t="str">
        <f>CONCATENATE($O$2&amp;": "&amp;VLOOKUP($B1132,$M$3:$T$34,3,0))</f>
        <v>T-face: Normal</v>
      </c>
      <c r="D1133" s="60" t="str">
        <f>CONCATENATE($P$2&amp;": "&amp;VLOOKUP($B1132,$M$3:$T$34,4,0))</f>
        <v>Font size: 11</v>
      </c>
      <c r="E1133" s="60" t="str">
        <f>CONCATENATE($Q$2&amp;": "&amp;VLOOKUP($B1132,$M$3:$T$34,5,0))</f>
        <v>Row height: 22.5</v>
      </c>
      <c r="F1133" s="60" t="str">
        <f>CONCATENATE($R$2&amp;": "&amp;VLOOKUP($B1132,$M$3:$T$34,6,0))</f>
        <v>Text col: Black</v>
      </c>
      <c r="G1133" s="60" t="str">
        <f>CONCATENATE($S$2&amp;": "&amp;VLOOKUP($B1132,$M$3:$T$34,7,0))</f>
        <v>BG col: White</v>
      </c>
      <c r="H1133" s="61" t="str">
        <f>CONCATENATE($T$2&amp;": "&amp;VLOOKUP($B1132,$M$3:$T$34,8,0))</f>
        <v>Just: Centre</v>
      </c>
      <c r="J1133" s="91" t="s">
        <v>48</v>
      </c>
      <c r="K1133" s="43"/>
      <c r="L1133" s="43"/>
    </row>
    <row r="1134" spans="1:18" s="3" customFormat="1" x14ac:dyDescent="0.25">
      <c r="A1134" s="62" t="s">
        <v>73</v>
      </c>
      <c r="B1134" s="288" t="str">
        <f>CONCATENATE("Row identifier - ",B1149)</f>
        <v>Row identifier - Other non-deductible items, including income tax</v>
      </c>
      <c r="C1134" s="289"/>
      <c r="D1134" s="289"/>
      <c r="E1134" s="289"/>
      <c r="F1134" s="289"/>
      <c r="G1134" s="289"/>
      <c r="H1134" s="48"/>
      <c r="J1134" s="91" t="s">
        <v>103</v>
      </c>
      <c r="K1134" s="43"/>
      <c r="L1134" s="43"/>
    </row>
    <row r="1135" spans="1:18" s="3" customFormat="1" x14ac:dyDescent="0.25">
      <c r="A1135" s="62" t="s">
        <v>74</v>
      </c>
      <c r="B1135" s="94" t="s">
        <v>209</v>
      </c>
      <c r="C1135" s="94"/>
      <c r="D1135" s="94"/>
      <c r="E1135" s="94"/>
      <c r="F1135" s="94"/>
      <c r="G1135" s="94"/>
      <c r="H1135" s="48"/>
      <c r="J1135" s="91" t="s">
        <v>103</v>
      </c>
      <c r="K1135" s="43"/>
      <c r="L1135" s="43"/>
    </row>
    <row r="1136" spans="1:18" s="3" customFormat="1" ht="15.75" customHeight="1" x14ac:dyDescent="0.25">
      <c r="A1136" s="64" t="s">
        <v>78</v>
      </c>
      <c r="B1136" s="47" t="s">
        <v>266</v>
      </c>
      <c r="C1136" s="47"/>
      <c r="D1136" s="47"/>
      <c r="E1136" s="47"/>
      <c r="F1136" s="47"/>
      <c r="G1136" s="47"/>
      <c r="H1136" s="48"/>
      <c r="J1136" s="91" t="s">
        <v>48</v>
      </c>
      <c r="K1136" s="43"/>
      <c r="L1136" s="43"/>
    </row>
    <row r="1137" spans="1:20" s="3" customFormat="1" ht="15.75" customHeight="1" x14ac:dyDescent="0.25">
      <c r="A1137" s="64" t="s">
        <v>66</v>
      </c>
      <c r="B1137" s="279" t="s">
        <v>115</v>
      </c>
      <c r="C1137" s="279"/>
      <c r="D1137" s="279"/>
      <c r="E1137" s="279"/>
      <c r="F1137" s="279"/>
      <c r="G1137" s="279"/>
      <c r="H1137" s="48"/>
      <c r="J1137" s="91" t="s">
        <v>48</v>
      </c>
      <c r="K1137" s="43"/>
      <c r="L1137" s="43"/>
    </row>
    <row r="1138" spans="1:20" s="3" customFormat="1" ht="15.75" customHeight="1" x14ac:dyDescent="0.25">
      <c r="A1138" s="64" t="s">
        <v>84</v>
      </c>
      <c r="B1138" s="79" t="s">
        <v>48</v>
      </c>
      <c r="C1138" s="47"/>
      <c r="D1138" s="47"/>
      <c r="E1138" s="47"/>
      <c r="F1138" s="47"/>
      <c r="G1138" s="47"/>
      <c r="H1138" s="48"/>
      <c r="J1138" s="91" t="s">
        <v>48</v>
      </c>
      <c r="K1138" s="43"/>
      <c r="L1138" s="43"/>
    </row>
    <row r="1139" spans="1:20" x14ac:dyDescent="0.25">
      <c r="A1139" s="64" t="s">
        <v>105</v>
      </c>
      <c r="B1139" s="79" t="s">
        <v>48</v>
      </c>
      <c r="C1139" s="47"/>
      <c r="D1139" s="47"/>
      <c r="E1139" s="47"/>
      <c r="F1139" s="47"/>
      <c r="G1139" s="47"/>
      <c r="H1139" s="48"/>
      <c r="I1139" s="3"/>
      <c r="J1139" s="91" t="s">
        <v>48</v>
      </c>
      <c r="K1139" s="43"/>
      <c r="L1139" s="43"/>
      <c r="M1139" s="3"/>
      <c r="N1139" s="3"/>
      <c r="O1139" s="3"/>
      <c r="P1139" s="3"/>
      <c r="Q1139" s="3"/>
      <c r="R1139" s="3"/>
    </row>
    <row r="1140" spans="1:20" s="3" customFormat="1" ht="15" customHeight="1" x14ac:dyDescent="0.25">
      <c r="A1140" s="64" t="s">
        <v>106</v>
      </c>
      <c r="B1140" s="284" t="s">
        <v>48</v>
      </c>
      <c r="C1140" s="284"/>
      <c r="D1140" s="284"/>
      <c r="E1140" s="284"/>
      <c r="F1140" s="284"/>
      <c r="G1140" s="284"/>
      <c r="H1140" s="48"/>
      <c r="J1140" s="91" t="s">
        <v>48</v>
      </c>
      <c r="K1140" s="43"/>
      <c r="L1140" s="43"/>
      <c r="M1140" s="69"/>
      <c r="N1140" s="69"/>
      <c r="O1140" s="69"/>
      <c r="P1140" s="69"/>
      <c r="Q1140" s="69"/>
      <c r="R1140" s="69"/>
    </row>
    <row r="1141" spans="1:20" s="3" customFormat="1" ht="15.75" customHeight="1" x14ac:dyDescent="0.25">
      <c r="A1141" s="64" t="s">
        <v>107</v>
      </c>
      <c r="B1141" s="47" t="s">
        <v>48</v>
      </c>
      <c r="C1141" s="47"/>
      <c r="D1141" s="47"/>
      <c r="E1141" s="47"/>
      <c r="F1141" s="47"/>
      <c r="G1141" s="47"/>
      <c r="H1141" s="48"/>
      <c r="J1141" s="91" t="s">
        <v>48</v>
      </c>
      <c r="K1141" s="43"/>
      <c r="L1141" s="43"/>
    </row>
    <row r="1142" spans="1:20" s="3" customFormat="1" ht="30" x14ac:dyDescent="0.25">
      <c r="A1142" s="68" t="s">
        <v>108</v>
      </c>
      <c r="B1142" s="47" t="s">
        <v>267</v>
      </c>
      <c r="C1142" s="47"/>
      <c r="D1142" s="47"/>
      <c r="E1142" s="47"/>
      <c r="F1142" s="47"/>
      <c r="G1142" s="47"/>
      <c r="H1142" s="67"/>
      <c r="J1142" s="91" t="s">
        <v>48</v>
      </c>
      <c r="K1142" s="43"/>
      <c r="L1142" s="43"/>
    </row>
    <row r="1143" spans="1:20" s="3" customFormat="1" ht="13.5" customHeight="1" x14ac:dyDescent="0.25">
      <c r="A1143" s="62" t="s">
        <v>93</v>
      </c>
      <c r="B1143" s="279"/>
      <c r="C1143" s="279"/>
      <c r="D1143" s="279"/>
      <c r="E1143" s="279"/>
      <c r="F1143" s="279"/>
      <c r="G1143" s="279"/>
      <c r="H1143" s="48"/>
      <c r="I1143" s="75"/>
      <c r="J1143" s="91" t="s">
        <v>48</v>
      </c>
      <c r="K1143" s="43"/>
      <c r="L1143" s="43"/>
    </row>
    <row r="1144" spans="1:20" s="76" customFormat="1" thickBot="1" x14ac:dyDescent="0.25">
      <c r="A1144" s="70"/>
      <c r="B1144" s="47"/>
      <c r="C1144" s="47"/>
      <c r="D1144" s="47"/>
      <c r="E1144" s="47"/>
      <c r="F1144" s="47"/>
      <c r="G1144" s="47"/>
      <c r="H1144" s="48"/>
      <c r="I1144" s="3"/>
      <c r="J1144" s="91" t="s">
        <v>48</v>
      </c>
      <c r="K1144" s="43"/>
      <c r="L1144" s="43"/>
      <c r="M1144" s="3"/>
      <c r="N1144" s="3"/>
      <c r="O1144" s="3"/>
      <c r="P1144" s="3"/>
      <c r="Q1144" s="3"/>
      <c r="R1144" s="3"/>
      <c r="S1144" s="3"/>
      <c r="T1144" s="3"/>
    </row>
    <row r="1145" spans="1:20" s="3" customFormat="1" ht="15" customHeight="1" thickBot="1" x14ac:dyDescent="0.3">
      <c r="A1145" s="108" t="s">
        <v>331</v>
      </c>
      <c r="B1145" s="280" t="str">
        <f>CONCATENATE("Enter information - Prompt - ",B1149)</f>
        <v>Enter information - Prompt - Other non-deductible items, including income tax</v>
      </c>
      <c r="C1145" s="281"/>
      <c r="D1145" s="281"/>
      <c r="E1145" s="281"/>
      <c r="F1145" s="281"/>
      <c r="G1145" s="281"/>
      <c r="H1145" s="282"/>
      <c r="J1145" s="91" t="s">
        <v>103</v>
      </c>
      <c r="K1145" s="43"/>
      <c r="L1145" s="43"/>
    </row>
    <row r="1146" spans="1:20" s="3" customFormat="1" x14ac:dyDescent="0.25">
      <c r="A1146" s="62" t="s">
        <v>66</v>
      </c>
      <c r="B1146" s="47" t="s">
        <v>149</v>
      </c>
      <c r="C1146" s="47"/>
      <c r="D1146" s="47"/>
      <c r="E1146" s="47"/>
      <c r="F1146" s="47"/>
      <c r="G1146" s="47"/>
      <c r="H1146" s="48"/>
      <c r="J1146" s="91" t="s">
        <v>48</v>
      </c>
      <c r="K1146" s="43"/>
      <c r="L1146" s="43"/>
    </row>
    <row r="1147" spans="1:20" s="3" customFormat="1" ht="29.25" x14ac:dyDescent="0.25">
      <c r="A1147" s="59"/>
      <c r="B1147" s="60" t="str">
        <f>CONCATENATE($N$2&amp;": "&amp;VLOOKUP($B1146,$M$3:$T$34,2,0))</f>
        <v>Font: Arial</v>
      </c>
      <c r="C1147" s="60" t="str">
        <f>CONCATENATE($O$2&amp;": "&amp;VLOOKUP($B1146,$M$3:$T$34,3,0))</f>
        <v>T-face: Normal</v>
      </c>
      <c r="D1147" s="60" t="str">
        <f>CONCATENATE($P$2&amp;": "&amp;VLOOKUP($B1146,$M$3:$T$34,4,0))</f>
        <v>Font size: 11</v>
      </c>
      <c r="E1147" s="60" t="str">
        <f>CONCATENATE($Q$2&amp;": "&amp;VLOOKUP($B1146,$M$3:$T$34,5,0))</f>
        <v>Row height: 22.5</v>
      </c>
      <c r="F1147" s="60" t="str">
        <f>CONCATENATE($R$2&amp;": "&amp;VLOOKUP($B1146,$M$3:$T$34,6,0))</f>
        <v>Text col: Black</v>
      </c>
      <c r="G1147" s="60" t="str">
        <f>CONCATENATE($S$2&amp;": "&amp;VLOOKUP($B1146,$M$3:$T$34,7,0))</f>
        <v>BG col: White</v>
      </c>
      <c r="H1147" s="61" t="str">
        <f>CONCATENATE($T$2&amp;": "&amp;VLOOKUP($B1146,$M$3:$T$34,8,0))</f>
        <v>Just: Left</v>
      </c>
      <c r="J1147" s="91" t="s">
        <v>48</v>
      </c>
      <c r="K1147" s="43"/>
      <c r="L1147" s="43"/>
    </row>
    <row r="1148" spans="1:20" s="3" customFormat="1" x14ac:dyDescent="0.25">
      <c r="A1148" s="59" t="s">
        <v>73</v>
      </c>
      <c r="B1148" s="283" t="str">
        <f>CONCATENATE("Prompt for data entry - ",B1149)</f>
        <v>Prompt for data entry - Other non-deductible items, including income tax</v>
      </c>
      <c r="C1148" s="279"/>
      <c r="D1148" s="279"/>
      <c r="E1148" s="279"/>
      <c r="F1148" s="279"/>
      <c r="G1148" s="279"/>
      <c r="H1148" s="48"/>
      <c r="I1148" s="76"/>
      <c r="J1148" s="91" t="s">
        <v>103</v>
      </c>
      <c r="K1148" s="43"/>
      <c r="L1148" s="43"/>
    </row>
    <row r="1149" spans="1:20" s="3" customFormat="1" x14ac:dyDescent="0.25">
      <c r="A1149" s="62" t="s">
        <v>74</v>
      </c>
      <c r="B1149" s="94" t="s">
        <v>194</v>
      </c>
      <c r="C1149" s="94"/>
      <c r="D1149" s="94"/>
      <c r="E1149" s="94"/>
      <c r="F1149" s="94"/>
      <c r="G1149" s="94"/>
      <c r="H1149" s="48"/>
      <c r="J1149" s="91" t="s">
        <v>103</v>
      </c>
      <c r="K1149" s="43"/>
      <c r="L1149" s="43"/>
    </row>
    <row r="1150" spans="1:20" s="3" customFormat="1" ht="15.75" customHeight="1" x14ac:dyDescent="0.25">
      <c r="A1150" s="64" t="s">
        <v>78</v>
      </c>
      <c r="B1150" s="47" t="s">
        <v>256</v>
      </c>
      <c r="C1150" s="47"/>
      <c r="D1150" s="47"/>
      <c r="E1150" s="47"/>
      <c r="F1150" s="47"/>
      <c r="G1150" s="47"/>
      <c r="H1150" s="48"/>
      <c r="J1150" s="91" t="s">
        <v>48</v>
      </c>
      <c r="K1150" s="43"/>
      <c r="L1150" s="43"/>
    </row>
    <row r="1151" spans="1:20" s="3" customFormat="1" ht="15.75" customHeight="1" x14ac:dyDescent="0.25">
      <c r="A1151" s="64" t="s">
        <v>66</v>
      </c>
      <c r="B1151" s="279" t="s">
        <v>115</v>
      </c>
      <c r="C1151" s="279"/>
      <c r="D1151" s="279"/>
      <c r="E1151" s="279"/>
      <c r="F1151" s="279"/>
      <c r="G1151" s="279"/>
      <c r="H1151" s="48"/>
      <c r="J1151" s="91" t="s">
        <v>48</v>
      </c>
      <c r="K1151" s="43"/>
      <c r="L1151" s="43"/>
    </row>
    <row r="1152" spans="1:20" s="3" customFormat="1" ht="15.75" customHeight="1" x14ac:dyDescent="0.25">
      <c r="A1152" s="64" t="s">
        <v>84</v>
      </c>
      <c r="B1152" s="47" t="s">
        <v>48</v>
      </c>
      <c r="C1152" s="47"/>
      <c r="D1152" s="47"/>
      <c r="E1152" s="47"/>
      <c r="F1152" s="47"/>
      <c r="G1152" s="47"/>
      <c r="H1152" s="48"/>
      <c r="J1152" s="91" t="s">
        <v>48</v>
      </c>
      <c r="K1152" s="43"/>
      <c r="L1152" s="43"/>
    </row>
    <row r="1153" spans="1:20" x14ac:dyDescent="0.25">
      <c r="A1153" s="64" t="s">
        <v>105</v>
      </c>
      <c r="B1153" s="47" t="s">
        <v>48</v>
      </c>
      <c r="C1153" s="47"/>
      <c r="D1153" s="47"/>
      <c r="E1153" s="47"/>
      <c r="F1153" s="47"/>
      <c r="G1153" s="47"/>
      <c r="H1153" s="48"/>
      <c r="I1153" s="3"/>
      <c r="J1153" s="91" t="s">
        <v>48</v>
      </c>
      <c r="K1153" s="43"/>
      <c r="L1153" s="43"/>
      <c r="M1153" s="3"/>
      <c r="N1153" s="3"/>
      <c r="O1153" s="3"/>
      <c r="P1153" s="3"/>
      <c r="Q1153" s="3"/>
      <c r="R1153" s="3"/>
    </row>
    <row r="1154" spans="1:20" s="3" customFormat="1" ht="15" customHeight="1" x14ac:dyDescent="0.25">
      <c r="A1154" s="64" t="s">
        <v>106</v>
      </c>
      <c r="B1154" s="47" t="s">
        <v>48</v>
      </c>
      <c r="C1154" s="47"/>
      <c r="D1154" s="47"/>
      <c r="E1154" s="47"/>
      <c r="F1154" s="47"/>
      <c r="G1154" s="47"/>
      <c r="H1154" s="48"/>
      <c r="J1154" s="91" t="s">
        <v>48</v>
      </c>
      <c r="K1154" s="43"/>
      <c r="L1154" s="43"/>
      <c r="M1154" s="69"/>
      <c r="N1154" s="69"/>
      <c r="O1154" s="69"/>
      <c r="P1154" s="69"/>
      <c r="Q1154" s="69"/>
      <c r="R1154" s="69"/>
    </row>
    <row r="1155" spans="1:20" s="3" customFormat="1" ht="15.75" customHeight="1" x14ac:dyDescent="0.25">
      <c r="A1155" s="64" t="s">
        <v>107</v>
      </c>
      <c r="B1155" s="47" t="s">
        <v>48</v>
      </c>
      <c r="C1155" s="47"/>
      <c r="D1155" s="47"/>
      <c r="E1155" s="47"/>
      <c r="F1155" s="47"/>
      <c r="G1155" s="47"/>
      <c r="H1155" s="48"/>
      <c r="J1155" s="91" t="s">
        <v>48</v>
      </c>
      <c r="K1155" s="43"/>
      <c r="L1155" s="43"/>
    </row>
    <row r="1156" spans="1:20" s="3" customFormat="1" ht="15.75" customHeight="1" x14ac:dyDescent="0.25">
      <c r="A1156" s="68" t="s">
        <v>108</v>
      </c>
      <c r="B1156" s="47" t="str">
        <f>IF(B1146=$M$4,"Yes","No")</f>
        <v>No</v>
      </c>
      <c r="C1156" s="47"/>
      <c r="D1156" s="47"/>
      <c r="E1156" s="47"/>
      <c r="F1156" s="47"/>
      <c r="G1156" s="47"/>
      <c r="H1156" s="67"/>
      <c r="J1156" s="91" t="s">
        <v>48</v>
      </c>
      <c r="K1156" s="43"/>
      <c r="L1156" s="43"/>
    </row>
    <row r="1157" spans="1:20" s="3" customFormat="1" ht="13.5" customHeight="1" x14ac:dyDescent="0.25">
      <c r="A1157" s="62" t="s">
        <v>93</v>
      </c>
      <c r="B1157" s="279"/>
      <c r="C1157" s="279"/>
      <c r="D1157" s="279"/>
      <c r="E1157" s="279"/>
      <c r="F1157" s="279"/>
      <c r="G1157" s="279"/>
      <c r="H1157" s="48"/>
      <c r="I1157" s="75"/>
      <c r="J1157" s="91" t="s">
        <v>48</v>
      </c>
      <c r="K1157" s="43"/>
      <c r="L1157" s="43"/>
    </row>
    <row r="1158" spans="1:20" s="3" customFormat="1" thickBot="1" x14ac:dyDescent="0.25">
      <c r="A1158" s="70"/>
      <c r="B1158" s="47"/>
      <c r="C1158" s="47"/>
      <c r="D1158" s="47"/>
      <c r="E1158" s="47"/>
      <c r="F1158" s="47"/>
      <c r="G1158" s="47"/>
      <c r="H1158" s="48"/>
      <c r="J1158" s="91" t="s">
        <v>48</v>
      </c>
      <c r="K1158" s="43"/>
      <c r="L1158" s="43"/>
      <c r="S1158" s="76"/>
      <c r="T1158" s="76"/>
    </row>
    <row r="1159" spans="1:20" s="3" customFormat="1" ht="15.75" thickBot="1" x14ac:dyDescent="0.3">
      <c r="A1159" s="108" t="s">
        <v>332</v>
      </c>
      <c r="B1159" s="280" t="str">
        <f>CONCATENATE("Enter information - Data entry - ",B1149)</f>
        <v>Enter information - Data entry - Other non-deductible items, including income tax</v>
      </c>
      <c r="C1159" s="281"/>
      <c r="D1159" s="281"/>
      <c r="E1159" s="281"/>
      <c r="F1159" s="281"/>
      <c r="G1159" s="281"/>
      <c r="H1159" s="282"/>
      <c r="J1159" s="91" t="s">
        <v>103</v>
      </c>
      <c r="K1159" s="43"/>
      <c r="L1159" s="43"/>
      <c r="M1159" s="76"/>
      <c r="N1159" s="76"/>
      <c r="O1159" s="76"/>
      <c r="P1159" s="76"/>
      <c r="Q1159" s="76"/>
      <c r="R1159" s="76"/>
    </row>
    <row r="1160" spans="1:20" s="3" customFormat="1" x14ac:dyDescent="0.25">
      <c r="A1160" s="62" t="s">
        <v>66</v>
      </c>
      <c r="B1160" s="47" t="s">
        <v>407</v>
      </c>
      <c r="C1160" s="47"/>
      <c r="D1160" s="47"/>
      <c r="E1160" s="47"/>
      <c r="F1160" s="47"/>
      <c r="G1160" s="47"/>
      <c r="H1160" s="48"/>
      <c r="J1160" s="91" t="s">
        <v>48</v>
      </c>
      <c r="K1160" s="43"/>
      <c r="L1160" s="43"/>
    </row>
    <row r="1161" spans="1:20" s="3" customFormat="1" ht="29.25" x14ac:dyDescent="0.25">
      <c r="A1161" s="62"/>
      <c r="B1161" s="60" t="str">
        <f>CONCATENATE($N$2&amp;": "&amp;VLOOKUP($B1160,$M$3:$T$34,2,0))</f>
        <v>Font: Arial</v>
      </c>
      <c r="C1161" s="60" t="str">
        <f>CONCATENATE($O$2&amp;": "&amp;VLOOKUP($B1160,$M$3:$T$34,3,0))</f>
        <v>T-face: Normal</v>
      </c>
      <c r="D1161" s="60" t="str">
        <f>CONCATENATE($P$2&amp;": "&amp;VLOOKUP($B1160,$M$3:$T$34,4,0))</f>
        <v>Font size: 11</v>
      </c>
      <c r="E1161" s="60" t="str">
        <f>CONCATENATE($Q$2&amp;": "&amp;VLOOKUP($B1160,$M$3:$T$34,5,0))</f>
        <v>Row height: 22.5</v>
      </c>
      <c r="F1161" s="60" t="str">
        <f>CONCATENATE($R$2&amp;": "&amp;VLOOKUP($B1160,$M$3:$T$34,6,0))</f>
        <v>Text col: Black</v>
      </c>
      <c r="G1161" s="60" t="str">
        <f>CONCATENATE($S$2&amp;": "&amp;VLOOKUP($B1160,$M$3:$T$34,7,0))</f>
        <v>BG col: Sky blue</v>
      </c>
      <c r="H1161" s="61" t="str">
        <f>CONCATENATE($T$2&amp;": "&amp;VLOOKUP($B1160,$M$3:$T$34,8,0))</f>
        <v>Just: Right</v>
      </c>
      <c r="J1161" s="91" t="s">
        <v>48</v>
      </c>
      <c r="K1161" s="43"/>
      <c r="L1161" s="43"/>
    </row>
    <row r="1162" spans="1:20" s="3" customFormat="1" x14ac:dyDescent="0.25">
      <c r="A1162" s="62" t="s">
        <v>73</v>
      </c>
      <c r="B1162" s="283" t="str">
        <f>CONCATENATE("Data entry - ",B1149)</f>
        <v>Data entry - Other non-deductible items, including income tax</v>
      </c>
      <c r="C1162" s="279"/>
      <c r="D1162" s="279"/>
      <c r="E1162" s="279"/>
      <c r="F1162" s="279"/>
      <c r="G1162" s="279"/>
      <c r="H1162" s="48"/>
      <c r="J1162" s="91" t="s">
        <v>103</v>
      </c>
      <c r="K1162" s="43"/>
      <c r="L1162" s="43"/>
    </row>
    <row r="1163" spans="1:20" s="3" customFormat="1" x14ac:dyDescent="0.25">
      <c r="A1163" s="62" t="s">
        <v>74</v>
      </c>
      <c r="B1163" s="47"/>
      <c r="C1163" s="47"/>
      <c r="D1163" s="47"/>
      <c r="E1163" s="47"/>
      <c r="F1163" s="47"/>
      <c r="G1163" s="47"/>
      <c r="H1163" s="48"/>
      <c r="J1163" s="91" t="s">
        <v>48</v>
      </c>
      <c r="K1163" s="43"/>
      <c r="L1163" s="43"/>
    </row>
    <row r="1164" spans="1:20" s="3" customFormat="1" ht="15.75" customHeight="1" x14ac:dyDescent="0.25">
      <c r="A1164" s="64" t="s">
        <v>78</v>
      </c>
      <c r="B1164" s="47" t="s">
        <v>148</v>
      </c>
      <c r="C1164" s="47"/>
      <c r="D1164" s="47"/>
      <c r="E1164" s="47"/>
      <c r="F1164" s="47"/>
      <c r="G1164" s="47"/>
      <c r="H1164" s="48"/>
      <c r="J1164" s="91" t="s">
        <v>48</v>
      </c>
      <c r="K1164" s="43"/>
      <c r="L1164" s="43"/>
    </row>
    <row r="1165" spans="1:20" s="3" customFormat="1" ht="15.75" customHeight="1" x14ac:dyDescent="0.25">
      <c r="A1165" s="64" t="s">
        <v>66</v>
      </c>
      <c r="B1165" s="279" t="s">
        <v>145</v>
      </c>
      <c r="C1165" s="279"/>
      <c r="D1165" s="279"/>
      <c r="E1165" s="279"/>
      <c r="F1165" s="279"/>
      <c r="G1165" s="279"/>
      <c r="H1165" s="48"/>
      <c r="J1165" s="91" t="s">
        <v>48</v>
      </c>
      <c r="K1165" s="43"/>
      <c r="L1165" s="43"/>
    </row>
    <row r="1166" spans="1:20" s="3" customFormat="1" ht="15.75" customHeight="1" x14ac:dyDescent="0.25">
      <c r="A1166" s="64" t="s">
        <v>84</v>
      </c>
      <c r="B1166" s="79">
        <f>$B$1596</f>
        <v>0</v>
      </c>
      <c r="C1166" s="47"/>
      <c r="D1166" s="47"/>
      <c r="E1166" s="47"/>
      <c r="F1166" s="47"/>
      <c r="G1166" s="47"/>
      <c r="H1166" s="48"/>
      <c r="J1166" s="91" t="s">
        <v>103</v>
      </c>
      <c r="K1166" s="43"/>
      <c r="L1166" s="43"/>
    </row>
    <row r="1167" spans="1:20" x14ac:dyDescent="0.25">
      <c r="A1167" s="64" t="s">
        <v>105</v>
      </c>
      <c r="B1167" s="79">
        <f>$B$1597</f>
        <v>99999999.989999995</v>
      </c>
      <c r="C1167" s="47"/>
      <c r="D1167" s="47"/>
      <c r="E1167" s="47"/>
      <c r="F1167" s="47"/>
      <c r="G1167" s="47"/>
      <c r="H1167" s="48"/>
      <c r="I1167" s="3"/>
      <c r="J1167" s="91" t="s">
        <v>103</v>
      </c>
      <c r="K1167" s="43"/>
      <c r="L1167" s="43"/>
      <c r="M1167" s="3"/>
      <c r="N1167" s="3"/>
      <c r="O1167" s="3"/>
      <c r="P1167" s="3"/>
      <c r="Q1167" s="3"/>
      <c r="R1167" s="3"/>
    </row>
    <row r="1168" spans="1:20" s="3" customFormat="1" ht="15.75" customHeight="1" x14ac:dyDescent="0.25">
      <c r="A1168" s="64" t="s">
        <v>106</v>
      </c>
      <c r="B1168" s="284" t="s">
        <v>48</v>
      </c>
      <c r="C1168" s="284"/>
      <c r="D1168" s="284"/>
      <c r="E1168" s="284"/>
      <c r="F1168" s="284"/>
      <c r="G1168" s="284"/>
      <c r="H1168" s="48"/>
      <c r="J1168" s="91" t="s">
        <v>48</v>
      </c>
      <c r="L1168" s="43"/>
      <c r="M1168" s="69"/>
      <c r="N1168" s="69"/>
      <c r="O1168" s="69"/>
      <c r="P1168" s="69"/>
      <c r="Q1168" s="69"/>
      <c r="R1168" s="69"/>
    </row>
    <row r="1169" spans="1:18" s="3" customFormat="1" ht="15.75" customHeight="1" x14ac:dyDescent="0.25">
      <c r="A1169" s="64" t="s">
        <v>107</v>
      </c>
      <c r="B1169" s="47" t="s">
        <v>48</v>
      </c>
      <c r="C1169" s="47"/>
      <c r="D1169" s="47"/>
      <c r="E1169" s="47"/>
      <c r="F1169" s="47"/>
      <c r="G1169" s="47"/>
      <c r="H1169" s="48"/>
      <c r="J1169" s="91" t="s">
        <v>48</v>
      </c>
      <c r="K1169" s="43"/>
      <c r="L1169" s="43"/>
    </row>
    <row r="1170" spans="1:18" s="3" customFormat="1" ht="30" customHeight="1" x14ac:dyDescent="0.25">
      <c r="A1170" s="68" t="s">
        <v>108</v>
      </c>
      <c r="B1170" s="47" t="s">
        <v>409</v>
      </c>
      <c r="C1170" s="47"/>
      <c r="D1170" s="47"/>
      <c r="E1170" s="47"/>
      <c r="F1170" s="47"/>
      <c r="G1170" s="47"/>
      <c r="H1170" s="67"/>
      <c r="J1170" s="91" t="s">
        <v>103</v>
      </c>
      <c r="K1170" s="43"/>
      <c r="L1170" s="43"/>
    </row>
    <row r="1171" spans="1:18" s="3" customFormat="1" ht="13.5" customHeight="1" x14ac:dyDescent="0.25">
      <c r="A1171" s="62" t="s">
        <v>93</v>
      </c>
      <c r="B1171" s="279"/>
      <c r="C1171" s="279"/>
      <c r="D1171" s="279"/>
      <c r="E1171" s="279"/>
      <c r="F1171" s="279"/>
      <c r="G1171" s="279"/>
      <c r="H1171" s="48"/>
      <c r="I1171" s="75"/>
      <c r="J1171" s="91" t="s">
        <v>48</v>
      </c>
      <c r="K1171" s="43"/>
      <c r="L1171" s="43"/>
    </row>
    <row r="1172" spans="1:18" s="3" customFormat="1" thickBot="1" x14ac:dyDescent="0.25">
      <c r="A1172" s="70"/>
      <c r="B1172" s="47"/>
      <c r="C1172" s="47"/>
      <c r="D1172" s="47"/>
      <c r="E1172" s="47"/>
      <c r="F1172" s="47"/>
      <c r="G1172" s="47"/>
      <c r="H1172" s="48"/>
      <c r="J1172" s="91" t="s">
        <v>48</v>
      </c>
      <c r="K1172" s="43"/>
      <c r="L1172" s="43"/>
    </row>
    <row r="1173" spans="1:18" s="3" customFormat="1" ht="15.75" thickBot="1" x14ac:dyDescent="0.3">
      <c r="A1173" s="108" t="s">
        <v>333</v>
      </c>
      <c r="B1173" s="285" t="s">
        <v>325</v>
      </c>
      <c r="C1173" s="286"/>
      <c r="D1173" s="286"/>
      <c r="E1173" s="286"/>
      <c r="F1173" s="286"/>
      <c r="G1173" s="286"/>
      <c r="H1173" s="287"/>
      <c r="J1173" s="91" t="s">
        <v>103</v>
      </c>
      <c r="K1173" s="43"/>
      <c r="L1173" s="43"/>
    </row>
    <row r="1174" spans="1:18" s="3" customFormat="1" x14ac:dyDescent="0.25">
      <c r="A1174" s="62" t="s">
        <v>66</v>
      </c>
      <c r="B1174" s="47" t="s">
        <v>405</v>
      </c>
      <c r="C1174" s="47"/>
      <c r="D1174" s="47"/>
      <c r="E1174" s="47"/>
      <c r="F1174" s="47"/>
      <c r="G1174" s="47"/>
      <c r="H1174" s="48"/>
      <c r="J1174" s="91" t="s">
        <v>48</v>
      </c>
      <c r="K1174" s="43"/>
      <c r="L1174" s="43"/>
    </row>
    <row r="1175" spans="1:18" s="3" customFormat="1" ht="29.25" x14ac:dyDescent="0.25">
      <c r="A1175" s="62"/>
      <c r="B1175" s="60" t="str">
        <f>CONCATENATE($N$2&amp;": "&amp;VLOOKUP($B1174,$M$3:$T$34,2,0))</f>
        <v>Font: Arial</v>
      </c>
      <c r="C1175" s="60" t="str">
        <f>CONCATENATE($O$2&amp;": "&amp;VLOOKUP($B1174,$M$3:$T$34,3,0))</f>
        <v>T-face: Normal</v>
      </c>
      <c r="D1175" s="60" t="str">
        <f>CONCATENATE($P$2&amp;": "&amp;VLOOKUP($B1174,$M$3:$T$34,4,0))</f>
        <v>Font size: 11</v>
      </c>
      <c r="E1175" s="60" t="str">
        <f>CONCATENATE($Q$2&amp;": "&amp;VLOOKUP($B1174,$M$3:$T$34,5,0))</f>
        <v>Row height: 22.5</v>
      </c>
      <c r="F1175" s="60" t="str">
        <f>CONCATENATE($R$2&amp;": "&amp;VLOOKUP($B1174,$M$3:$T$34,6,0))</f>
        <v>Text col: Black</v>
      </c>
      <c r="G1175" s="60" t="str">
        <f>CONCATENATE($S$2&amp;": "&amp;VLOOKUP($B1174,$M$3:$T$34,7,0))</f>
        <v>BG col: White</v>
      </c>
      <c r="H1175" s="61" t="str">
        <f>CONCATENATE($T$2&amp;": "&amp;VLOOKUP($B1174,$M$3:$T$34,8,0))</f>
        <v>Just: Centre</v>
      </c>
      <c r="J1175" s="91" t="s">
        <v>48</v>
      </c>
      <c r="K1175" s="43"/>
      <c r="L1175" s="43"/>
    </row>
    <row r="1176" spans="1:18" s="3" customFormat="1" x14ac:dyDescent="0.25">
      <c r="A1176" s="62" t="s">
        <v>73</v>
      </c>
      <c r="B1176" s="47" t="s">
        <v>326</v>
      </c>
      <c r="C1176" s="47"/>
      <c r="D1176" s="47"/>
      <c r="E1176" s="47"/>
      <c r="F1176" s="47"/>
      <c r="G1176" s="47"/>
      <c r="H1176" s="48"/>
      <c r="J1176" s="91" t="s">
        <v>103</v>
      </c>
      <c r="K1176" s="43"/>
      <c r="L1176" s="43"/>
    </row>
    <row r="1177" spans="1:18" s="3" customFormat="1" x14ac:dyDescent="0.25">
      <c r="A1177" s="62" t="s">
        <v>74</v>
      </c>
      <c r="B1177" s="94" t="s">
        <v>210</v>
      </c>
      <c r="C1177" s="94"/>
      <c r="D1177" s="94"/>
      <c r="E1177" s="94"/>
      <c r="F1177" s="94"/>
      <c r="G1177" s="94"/>
      <c r="H1177" s="48"/>
      <c r="J1177" s="91" t="s">
        <v>103</v>
      </c>
      <c r="K1177" s="43"/>
      <c r="L1177" s="43"/>
    </row>
    <row r="1178" spans="1:18" s="3" customFormat="1" ht="15.75" customHeight="1" x14ac:dyDescent="0.25">
      <c r="A1178" s="64" t="s">
        <v>78</v>
      </c>
      <c r="B1178" s="47" t="s">
        <v>266</v>
      </c>
      <c r="C1178" s="47"/>
      <c r="D1178" s="47"/>
      <c r="E1178" s="47"/>
      <c r="F1178" s="47"/>
      <c r="G1178" s="47"/>
      <c r="H1178" s="48"/>
      <c r="J1178" s="91" t="s">
        <v>48</v>
      </c>
      <c r="K1178" s="43"/>
      <c r="L1178" s="43"/>
    </row>
    <row r="1179" spans="1:18" s="3" customFormat="1" ht="15.75" customHeight="1" x14ac:dyDescent="0.25">
      <c r="A1179" s="64" t="s">
        <v>66</v>
      </c>
      <c r="B1179" s="279" t="s">
        <v>115</v>
      </c>
      <c r="C1179" s="279"/>
      <c r="D1179" s="279"/>
      <c r="E1179" s="279"/>
      <c r="F1179" s="279"/>
      <c r="G1179" s="279"/>
      <c r="H1179" s="48"/>
      <c r="J1179" s="91" t="s">
        <v>48</v>
      </c>
      <c r="K1179" s="43"/>
      <c r="L1179" s="43"/>
    </row>
    <row r="1180" spans="1:18" s="3" customFormat="1" ht="15.75" customHeight="1" x14ac:dyDescent="0.25">
      <c r="A1180" s="64" t="s">
        <v>84</v>
      </c>
      <c r="B1180" s="79" t="s">
        <v>48</v>
      </c>
      <c r="C1180" s="47"/>
      <c r="D1180" s="47"/>
      <c r="E1180" s="47"/>
      <c r="F1180" s="47"/>
      <c r="G1180" s="47"/>
      <c r="H1180" s="48"/>
      <c r="J1180" s="91" t="s">
        <v>48</v>
      </c>
      <c r="K1180" s="43"/>
      <c r="L1180" s="43"/>
    </row>
    <row r="1181" spans="1:18" x14ac:dyDescent="0.25">
      <c r="A1181" s="64" t="s">
        <v>105</v>
      </c>
      <c r="B1181" s="79" t="s">
        <v>48</v>
      </c>
      <c r="C1181" s="47"/>
      <c r="D1181" s="47"/>
      <c r="E1181" s="47"/>
      <c r="F1181" s="47"/>
      <c r="G1181" s="47"/>
      <c r="H1181" s="48"/>
      <c r="I1181" s="3"/>
      <c r="J1181" s="91" t="s">
        <v>48</v>
      </c>
      <c r="K1181" s="43"/>
      <c r="L1181" s="43"/>
      <c r="M1181" s="3"/>
      <c r="N1181" s="3"/>
      <c r="O1181" s="3"/>
      <c r="P1181" s="3"/>
      <c r="Q1181" s="3"/>
      <c r="R1181" s="3"/>
    </row>
    <row r="1182" spans="1:18" s="3" customFormat="1" ht="15" customHeight="1" x14ac:dyDescent="0.25">
      <c r="A1182" s="64" t="s">
        <v>106</v>
      </c>
      <c r="B1182" s="284" t="s">
        <v>48</v>
      </c>
      <c r="C1182" s="284"/>
      <c r="D1182" s="284"/>
      <c r="E1182" s="284"/>
      <c r="F1182" s="284"/>
      <c r="G1182" s="284"/>
      <c r="H1182" s="48"/>
      <c r="J1182" s="91" t="s">
        <v>48</v>
      </c>
      <c r="K1182" s="43"/>
      <c r="L1182" s="43"/>
      <c r="M1182" s="69"/>
      <c r="N1182" s="69"/>
      <c r="O1182" s="69"/>
      <c r="P1182" s="69"/>
      <c r="Q1182" s="69"/>
      <c r="R1182" s="69"/>
    </row>
    <row r="1183" spans="1:18" s="3" customFormat="1" ht="15.75" customHeight="1" x14ac:dyDescent="0.25">
      <c r="A1183" s="64" t="s">
        <v>107</v>
      </c>
      <c r="B1183" s="47" t="s">
        <v>48</v>
      </c>
      <c r="C1183" s="47"/>
      <c r="D1183" s="47"/>
      <c r="E1183" s="47"/>
      <c r="F1183" s="47"/>
      <c r="G1183" s="47"/>
      <c r="H1183" s="48"/>
      <c r="J1183" s="91" t="s">
        <v>48</v>
      </c>
      <c r="K1183" s="43"/>
      <c r="L1183" s="43"/>
    </row>
    <row r="1184" spans="1:18" s="3" customFormat="1" ht="29.25" customHeight="1" x14ac:dyDescent="0.25">
      <c r="A1184" s="68" t="s">
        <v>108</v>
      </c>
      <c r="B1184" s="47" t="s">
        <v>267</v>
      </c>
      <c r="C1184" s="47"/>
      <c r="D1184" s="47"/>
      <c r="E1184" s="47"/>
      <c r="F1184" s="47"/>
      <c r="G1184" s="47"/>
      <c r="H1184" s="67"/>
      <c r="J1184" s="91" t="s">
        <v>48</v>
      </c>
      <c r="K1184" s="43"/>
      <c r="L1184" s="43"/>
    </row>
    <row r="1185" spans="1:20" s="3" customFormat="1" ht="13.5" customHeight="1" x14ac:dyDescent="0.25">
      <c r="A1185" s="62" t="s">
        <v>93</v>
      </c>
      <c r="B1185" s="279"/>
      <c r="C1185" s="279"/>
      <c r="D1185" s="279"/>
      <c r="E1185" s="279"/>
      <c r="F1185" s="279"/>
      <c r="G1185" s="279"/>
      <c r="H1185" s="48"/>
      <c r="I1185" s="75"/>
      <c r="J1185" s="91" t="s">
        <v>48</v>
      </c>
      <c r="K1185" s="43"/>
      <c r="L1185" s="43"/>
    </row>
    <row r="1186" spans="1:20" s="76" customFormat="1" thickBot="1" x14ac:dyDescent="0.25">
      <c r="A1186" s="70"/>
      <c r="B1186" s="47"/>
      <c r="C1186" s="47"/>
      <c r="D1186" s="47"/>
      <c r="E1186" s="47"/>
      <c r="F1186" s="47"/>
      <c r="G1186" s="47"/>
      <c r="H1186" s="48"/>
      <c r="I1186" s="3"/>
      <c r="J1186" s="91" t="s">
        <v>48</v>
      </c>
      <c r="K1186" s="43"/>
      <c r="L1186" s="43"/>
      <c r="M1186" s="3"/>
      <c r="N1186" s="3"/>
      <c r="O1186" s="3"/>
      <c r="P1186" s="3"/>
      <c r="Q1186" s="3"/>
      <c r="R1186" s="3"/>
      <c r="S1186" s="3"/>
      <c r="T1186" s="3"/>
    </row>
    <row r="1187" spans="1:20" s="3" customFormat="1" ht="15.75" thickBot="1" x14ac:dyDescent="0.3">
      <c r="A1187" s="108" t="s">
        <v>432</v>
      </c>
      <c r="B1187" s="285" t="s">
        <v>327</v>
      </c>
      <c r="C1187" s="286"/>
      <c r="D1187" s="286"/>
      <c r="E1187" s="286"/>
      <c r="F1187" s="286"/>
      <c r="G1187" s="286"/>
      <c r="H1187" s="287"/>
      <c r="J1187" s="91" t="s">
        <v>103</v>
      </c>
      <c r="K1187" s="43"/>
      <c r="L1187" s="43"/>
    </row>
    <row r="1188" spans="1:20" s="3" customFormat="1" x14ac:dyDescent="0.25">
      <c r="A1188" s="62" t="s">
        <v>66</v>
      </c>
      <c r="B1188" s="47" t="s">
        <v>403</v>
      </c>
      <c r="C1188" s="47"/>
      <c r="D1188" s="47"/>
      <c r="E1188" s="47"/>
      <c r="F1188" s="47"/>
      <c r="G1188" s="47"/>
      <c r="H1188" s="48"/>
      <c r="J1188" s="91" t="s">
        <v>48</v>
      </c>
      <c r="K1188" s="43"/>
      <c r="L1188" s="43"/>
    </row>
    <row r="1189" spans="1:20" s="3" customFormat="1" ht="29.25" x14ac:dyDescent="0.25">
      <c r="A1189" s="59"/>
      <c r="B1189" s="60" t="str">
        <f>CONCATENATE($N$2&amp;": "&amp;VLOOKUP($B1188,$M$3:$T$34,2,0))</f>
        <v>Font: Arial</v>
      </c>
      <c r="C1189" s="60" t="str">
        <f>CONCATENATE($O$2&amp;": "&amp;VLOOKUP($B1188,$M$3:$T$34,3,0))</f>
        <v>T-face: Bold</v>
      </c>
      <c r="D1189" s="60" t="str">
        <f>CONCATENATE($P$2&amp;": "&amp;VLOOKUP($B1188,$M$3:$T$34,4,0))</f>
        <v>Font size: 11</v>
      </c>
      <c r="E1189" s="60" t="str">
        <f>CONCATENATE($Q$2&amp;": "&amp;VLOOKUP($B1188,$M$3:$T$34,5,0))</f>
        <v>Row height: 22.5</v>
      </c>
      <c r="F1189" s="60" t="str">
        <f>CONCATENATE($R$2&amp;": "&amp;VLOOKUP($B1188,$M$3:$T$34,6,0))</f>
        <v>Text col: Black</v>
      </c>
      <c r="G1189" s="60" t="str">
        <f>CONCATENATE($S$2&amp;": "&amp;VLOOKUP($B1188,$M$3:$T$34,7,0))</f>
        <v>BG col: White</v>
      </c>
      <c r="H1189" s="61" t="str">
        <f>CONCATENATE($T$2&amp;": "&amp;VLOOKUP($B1188,$M$3:$T$34,8,0))</f>
        <v>Just: Right</v>
      </c>
      <c r="J1189" s="91" t="s">
        <v>48</v>
      </c>
      <c r="K1189" s="43"/>
      <c r="L1189" s="43"/>
    </row>
    <row r="1190" spans="1:20" s="3" customFormat="1" x14ac:dyDescent="0.25">
      <c r="A1190" s="59" t="s">
        <v>73</v>
      </c>
      <c r="B1190" s="283" t="s">
        <v>328</v>
      </c>
      <c r="C1190" s="279"/>
      <c r="D1190" s="279"/>
      <c r="E1190" s="279"/>
      <c r="F1190" s="279"/>
      <c r="G1190" s="279"/>
      <c r="H1190" s="48"/>
      <c r="I1190" s="76"/>
      <c r="J1190" s="91" t="s">
        <v>103</v>
      </c>
      <c r="K1190" s="43"/>
      <c r="L1190" s="43"/>
    </row>
    <row r="1191" spans="1:20" s="3" customFormat="1" x14ac:dyDescent="0.25">
      <c r="A1191" s="62" t="s">
        <v>74</v>
      </c>
      <c r="B1191" s="94" t="s">
        <v>329</v>
      </c>
      <c r="C1191" s="94"/>
      <c r="D1191" s="94"/>
      <c r="E1191" s="94"/>
      <c r="F1191" s="94"/>
      <c r="G1191" s="94"/>
      <c r="H1191" s="48"/>
      <c r="J1191" s="91" t="s">
        <v>103</v>
      </c>
      <c r="K1191" s="43"/>
      <c r="L1191" s="43"/>
    </row>
    <row r="1192" spans="1:20" s="3" customFormat="1" ht="15.75" customHeight="1" x14ac:dyDescent="0.25">
      <c r="A1192" s="64" t="s">
        <v>78</v>
      </c>
      <c r="B1192" s="47" t="s">
        <v>256</v>
      </c>
      <c r="C1192" s="47"/>
      <c r="D1192" s="47"/>
      <c r="E1192" s="47"/>
      <c r="F1192" s="47"/>
      <c r="G1192" s="47"/>
      <c r="H1192" s="48"/>
      <c r="J1192" s="91" t="s">
        <v>48</v>
      </c>
      <c r="K1192" s="43"/>
      <c r="L1192" s="43"/>
    </row>
    <row r="1193" spans="1:20" s="3" customFormat="1" ht="15.75" customHeight="1" x14ac:dyDescent="0.25">
      <c r="A1193" s="64" t="s">
        <v>66</v>
      </c>
      <c r="B1193" s="279" t="s">
        <v>115</v>
      </c>
      <c r="C1193" s="279"/>
      <c r="D1193" s="279"/>
      <c r="E1193" s="279"/>
      <c r="F1193" s="279"/>
      <c r="G1193" s="279"/>
      <c r="H1193" s="48"/>
      <c r="J1193" s="91" t="s">
        <v>48</v>
      </c>
      <c r="K1193" s="43"/>
      <c r="L1193" s="43"/>
    </row>
    <row r="1194" spans="1:20" s="3" customFormat="1" ht="15.75" customHeight="1" x14ac:dyDescent="0.25">
      <c r="A1194" s="64" t="s">
        <v>84</v>
      </c>
      <c r="B1194" s="47" t="s">
        <v>48</v>
      </c>
      <c r="C1194" s="47"/>
      <c r="D1194" s="47"/>
      <c r="E1194" s="47"/>
      <c r="F1194" s="47"/>
      <c r="G1194" s="47"/>
      <c r="H1194" s="48"/>
      <c r="J1194" s="91" t="s">
        <v>48</v>
      </c>
      <c r="K1194" s="43"/>
      <c r="L1194" s="43"/>
    </row>
    <row r="1195" spans="1:20" x14ac:dyDescent="0.25">
      <c r="A1195" s="64" t="s">
        <v>105</v>
      </c>
      <c r="B1195" s="47" t="s">
        <v>48</v>
      </c>
      <c r="C1195" s="47"/>
      <c r="D1195" s="47"/>
      <c r="E1195" s="47"/>
      <c r="F1195" s="47"/>
      <c r="G1195" s="47"/>
      <c r="H1195" s="48"/>
      <c r="I1195" s="3"/>
      <c r="J1195" s="91" t="s">
        <v>48</v>
      </c>
      <c r="K1195" s="43"/>
      <c r="L1195" s="43"/>
      <c r="M1195" s="3"/>
      <c r="N1195" s="3"/>
      <c r="O1195" s="3"/>
      <c r="P1195" s="3"/>
      <c r="Q1195" s="3"/>
      <c r="R1195" s="3"/>
    </row>
    <row r="1196" spans="1:20" s="3" customFormat="1" ht="15" customHeight="1" x14ac:dyDescent="0.25">
      <c r="A1196" s="64" t="s">
        <v>106</v>
      </c>
      <c r="B1196" s="47" t="s">
        <v>48</v>
      </c>
      <c r="C1196" s="47"/>
      <c r="D1196" s="47"/>
      <c r="E1196" s="47"/>
      <c r="F1196" s="47"/>
      <c r="G1196" s="47"/>
      <c r="H1196" s="48"/>
      <c r="J1196" s="91" t="s">
        <v>48</v>
      </c>
      <c r="K1196" s="43"/>
      <c r="L1196" s="43"/>
      <c r="M1196" s="69"/>
      <c r="N1196" s="69"/>
      <c r="O1196" s="69"/>
      <c r="P1196" s="69"/>
      <c r="Q1196" s="69"/>
      <c r="R1196" s="69"/>
    </row>
    <row r="1197" spans="1:20" s="3" customFormat="1" ht="15.75" customHeight="1" x14ac:dyDescent="0.25">
      <c r="A1197" s="64" t="s">
        <v>107</v>
      </c>
      <c r="B1197" s="47" t="s">
        <v>48</v>
      </c>
      <c r="C1197" s="47"/>
      <c r="D1197" s="47"/>
      <c r="E1197" s="47"/>
      <c r="F1197" s="47"/>
      <c r="G1197" s="47"/>
      <c r="H1197" s="48"/>
      <c r="J1197" s="91" t="s">
        <v>48</v>
      </c>
      <c r="K1197" s="43"/>
      <c r="L1197" s="43"/>
    </row>
    <row r="1198" spans="1:20" s="3" customFormat="1" ht="15.75" customHeight="1" x14ac:dyDescent="0.25">
      <c r="A1198" s="68" t="s">
        <v>108</v>
      </c>
      <c r="B1198" s="47" t="str">
        <f>IF(B1188=$M$4,"Yes","No")</f>
        <v>No</v>
      </c>
      <c r="C1198" s="47"/>
      <c r="D1198" s="47"/>
      <c r="E1198" s="47"/>
      <c r="F1198" s="47"/>
      <c r="G1198" s="47"/>
      <c r="H1198" s="67"/>
      <c r="J1198" s="91" t="s">
        <v>48</v>
      </c>
      <c r="K1198" s="43"/>
      <c r="L1198" s="43"/>
    </row>
    <row r="1199" spans="1:20" s="3" customFormat="1" ht="13.5" customHeight="1" x14ac:dyDescent="0.25">
      <c r="A1199" s="62" t="s">
        <v>93</v>
      </c>
      <c r="B1199" s="279"/>
      <c r="C1199" s="279"/>
      <c r="D1199" s="279"/>
      <c r="E1199" s="279"/>
      <c r="F1199" s="279"/>
      <c r="G1199" s="279"/>
      <c r="H1199" s="48"/>
      <c r="I1199" s="75"/>
      <c r="J1199" s="91" t="s">
        <v>48</v>
      </c>
      <c r="K1199" s="43"/>
      <c r="L1199" s="43"/>
    </row>
    <row r="1200" spans="1:20" s="3" customFormat="1" thickBot="1" x14ac:dyDescent="0.25">
      <c r="A1200" s="70"/>
      <c r="B1200" s="47"/>
      <c r="C1200" s="47"/>
      <c r="D1200" s="47"/>
      <c r="E1200" s="47"/>
      <c r="F1200" s="47"/>
      <c r="G1200" s="47"/>
      <c r="H1200" s="48"/>
      <c r="J1200" s="91" t="s">
        <v>48</v>
      </c>
      <c r="K1200" s="43"/>
      <c r="L1200" s="43"/>
      <c r="S1200" s="76"/>
      <c r="T1200" s="76"/>
    </row>
    <row r="1201" spans="1:18" s="3" customFormat="1" ht="15.75" thickBot="1" x14ac:dyDescent="0.3">
      <c r="A1201" s="108" t="s">
        <v>433</v>
      </c>
      <c r="B1201" s="111" t="s">
        <v>348</v>
      </c>
      <c r="C1201" s="109"/>
      <c r="D1201" s="109"/>
      <c r="E1201" s="109"/>
      <c r="F1201" s="109"/>
      <c r="G1201" s="109"/>
      <c r="H1201" s="110"/>
      <c r="J1201" s="91" t="s">
        <v>103</v>
      </c>
      <c r="K1201" s="43"/>
      <c r="L1201" s="43"/>
      <c r="M1201" s="76"/>
      <c r="N1201" s="76"/>
      <c r="O1201" s="76"/>
      <c r="P1201" s="76"/>
      <c r="Q1201" s="76"/>
      <c r="R1201" s="76"/>
    </row>
    <row r="1202" spans="1:18" s="3" customFormat="1" ht="66" customHeight="1" x14ac:dyDescent="0.25">
      <c r="A1202" s="62" t="s">
        <v>66</v>
      </c>
      <c r="B1202" s="47" t="s">
        <v>60</v>
      </c>
      <c r="C1202" s="47"/>
      <c r="D1202" s="47"/>
      <c r="E1202" s="47"/>
      <c r="F1202" s="47"/>
      <c r="G1202" s="47"/>
      <c r="H1202" s="48"/>
      <c r="J1202" s="91" t="s">
        <v>48</v>
      </c>
      <c r="K1202" s="43"/>
      <c r="L1202" s="43"/>
    </row>
    <row r="1203" spans="1:18" s="3" customFormat="1" ht="29.25" x14ac:dyDescent="0.25">
      <c r="A1203" s="62"/>
      <c r="B1203" s="60" t="str">
        <f>CONCATENATE($N$2&amp;": "&amp;VLOOKUP($B1202,$M$3:$T$34,2,0))</f>
        <v>Font: Arial</v>
      </c>
      <c r="C1203" s="60" t="str">
        <f>CONCATENATE($O$2&amp;": "&amp;VLOOKUP($B1202,$M$3:$T$34,3,0))</f>
        <v>T-face: Normal</v>
      </c>
      <c r="D1203" s="60" t="str">
        <f>CONCATENATE($P$2&amp;": "&amp;VLOOKUP($B1202,$M$3:$T$34,4,0))</f>
        <v>Font size: 11</v>
      </c>
      <c r="E1203" s="60" t="str">
        <f>CONCATENATE($Q$2&amp;": "&amp;VLOOKUP($B1202,$M$3:$T$34,5,0))</f>
        <v>Row height: 22.5</v>
      </c>
      <c r="F1203" s="60" t="str">
        <f>CONCATENATE($R$2&amp;": "&amp;VLOOKUP($B1202,$M$3:$T$34,6,0))</f>
        <v>Text col: Black</v>
      </c>
      <c r="G1203" s="60" t="str">
        <f>CONCATENATE($S$2&amp;": "&amp;VLOOKUP($B1202,$M$3:$T$34,7,0))</f>
        <v>BG col: White</v>
      </c>
      <c r="H1203" s="61" t="str">
        <f>CONCATENATE($T$2&amp;": "&amp;VLOOKUP($B1202,$M$3:$T$34,8,0))</f>
        <v>Just: Right</v>
      </c>
      <c r="J1203" s="91" t="s">
        <v>48</v>
      </c>
      <c r="K1203" s="43"/>
      <c r="L1203" s="43"/>
    </row>
    <row r="1204" spans="1:18" s="3" customFormat="1" x14ac:dyDescent="0.25">
      <c r="A1204" s="62" t="s">
        <v>73</v>
      </c>
      <c r="B1204" s="47" t="s">
        <v>349</v>
      </c>
      <c r="C1204" s="47"/>
      <c r="D1204" s="47"/>
      <c r="E1204" s="47"/>
      <c r="F1204" s="47"/>
      <c r="G1204" s="47"/>
      <c r="H1204" s="48"/>
      <c r="J1204" s="91" t="s">
        <v>103</v>
      </c>
      <c r="K1204" s="43"/>
      <c r="L1204" s="43"/>
    </row>
    <row r="1205" spans="1:18" s="3" customFormat="1" x14ac:dyDescent="0.25">
      <c r="A1205" s="62" t="s">
        <v>74</v>
      </c>
      <c r="B1205" s="112">
        <f>'I&amp;E Reconciliation Adjust - WS2'!C39+'I&amp;E Reconciliation Adjust - WS2'!C40+'I&amp;E Reconciliation Adjust - WS2'!C41+'I&amp;E Reconciliation Adjust - WS2'!C42+'I&amp;E Reconciliation Adjust - WS2'!C44+'I&amp;E Reconciliation Adjust - WS2'!C45+'I&amp;E Reconciliation Adjust - WS2'!C46</f>
        <v>0</v>
      </c>
      <c r="C1205" s="298" t="str">
        <f ca="1">_xlfn.FORMULATEXT(B1205)</f>
        <v>='I&amp;E Reconciliation Adjust - WS2'!C39+'I&amp;E Reconciliation Adjust - WS2'!C40+'I&amp;E Reconciliation Adjust - WS2'!C41+'I&amp;E Reconciliation Adjust - WS2'!C42+'I&amp;E Reconciliation Adjust - WS2'!C44+'I&amp;E Reconciliation Adjust - WS2'!C45+'I&amp;E Reconciliation Adjust - WS2'!C46</v>
      </c>
      <c r="D1205" s="298"/>
      <c r="E1205" s="298"/>
      <c r="F1205" s="298"/>
      <c r="G1205" s="298"/>
      <c r="H1205" s="48"/>
      <c r="J1205" s="91" t="s">
        <v>103</v>
      </c>
      <c r="K1205" s="43"/>
      <c r="L1205" s="43"/>
    </row>
    <row r="1206" spans="1:18" s="3" customFormat="1" ht="15.75" customHeight="1" x14ac:dyDescent="0.25">
      <c r="A1206" s="64" t="s">
        <v>78</v>
      </c>
      <c r="B1206" s="47" t="s">
        <v>148</v>
      </c>
      <c r="C1206" s="47"/>
      <c r="D1206" s="47"/>
      <c r="E1206" s="47"/>
      <c r="F1206" s="47"/>
      <c r="G1206" s="47"/>
      <c r="H1206" s="48"/>
      <c r="J1206" s="91" t="s">
        <v>48</v>
      </c>
      <c r="K1206" s="43"/>
      <c r="L1206" s="43"/>
    </row>
    <row r="1207" spans="1:18" s="3" customFormat="1" ht="15.75" customHeight="1" x14ac:dyDescent="0.25">
      <c r="A1207" s="64" t="s">
        <v>66</v>
      </c>
      <c r="B1207" s="279" t="s">
        <v>145</v>
      </c>
      <c r="C1207" s="279"/>
      <c r="D1207" s="279"/>
      <c r="E1207" s="279"/>
      <c r="F1207" s="279"/>
      <c r="G1207" s="279"/>
      <c r="H1207" s="48"/>
      <c r="J1207" s="91" t="s">
        <v>48</v>
      </c>
      <c r="K1207" s="43"/>
      <c r="L1207" s="43"/>
    </row>
    <row r="1208" spans="1:18" s="3" customFormat="1" ht="15.75" customHeight="1" x14ac:dyDescent="0.25">
      <c r="A1208" s="64" t="s">
        <v>84</v>
      </c>
      <c r="B1208" s="79" t="s">
        <v>48</v>
      </c>
      <c r="C1208" s="47"/>
      <c r="D1208" s="47"/>
      <c r="E1208" s="47"/>
      <c r="F1208" s="47"/>
      <c r="G1208" s="47"/>
      <c r="H1208" s="48"/>
      <c r="J1208" s="91" t="s">
        <v>48</v>
      </c>
      <c r="K1208" s="43"/>
      <c r="L1208" s="43"/>
    </row>
    <row r="1209" spans="1:18" x14ac:dyDescent="0.25">
      <c r="A1209" s="64" t="s">
        <v>105</v>
      </c>
      <c r="B1209" s="79" t="s">
        <v>48</v>
      </c>
      <c r="C1209" s="47"/>
      <c r="D1209" s="47"/>
      <c r="E1209" s="47"/>
      <c r="F1209" s="47"/>
      <c r="G1209" s="47"/>
      <c r="H1209" s="48"/>
      <c r="I1209" s="3"/>
      <c r="J1209" s="91" t="s">
        <v>48</v>
      </c>
      <c r="K1209" s="43"/>
      <c r="L1209" s="43"/>
      <c r="M1209" s="3"/>
      <c r="N1209" s="3"/>
      <c r="O1209" s="3"/>
      <c r="P1209" s="3"/>
      <c r="Q1209" s="3"/>
      <c r="R1209" s="3"/>
    </row>
    <row r="1210" spans="1:18" s="3" customFormat="1" ht="15.75" customHeight="1" x14ac:dyDescent="0.25">
      <c r="A1210" s="64" t="s">
        <v>106</v>
      </c>
      <c r="B1210" s="284" t="s">
        <v>48</v>
      </c>
      <c r="C1210" s="284"/>
      <c r="D1210" s="284"/>
      <c r="E1210" s="284"/>
      <c r="F1210" s="284"/>
      <c r="G1210" s="284"/>
      <c r="H1210" s="48"/>
      <c r="J1210" s="91" t="s">
        <v>48</v>
      </c>
      <c r="L1210" s="43"/>
      <c r="M1210" s="69"/>
      <c r="N1210" s="69"/>
      <c r="O1210" s="69"/>
      <c r="P1210" s="69"/>
      <c r="Q1210" s="69"/>
      <c r="R1210" s="69"/>
    </row>
    <row r="1211" spans="1:18" s="3" customFormat="1" ht="15.75" customHeight="1" x14ac:dyDescent="0.25">
      <c r="A1211" s="64" t="s">
        <v>107</v>
      </c>
      <c r="B1211" s="47" t="s">
        <v>48</v>
      </c>
      <c r="C1211" s="47"/>
      <c r="D1211" s="47"/>
      <c r="E1211" s="47"/>
      <c r="F1211" s="47"/>
      <c r="G1211" s="47"/>
      <c r="H1211" s="48"/>
      <c r="J1211" s="91" t="s">
        <v>48</v>
      </c>
      <c r="K1211" s="43"/>
      <c r="L1211" s="43"/>
    </row>
    <row r="1212" spans="1:18" s="3" customFormat="1" ht="15" customHeight="1" x14ac:dyDescent="0.25">
      <c r="A1212" s="68" t="s">
        <v>108</v>
      </c>
      <c r="B1212" s="47" t="str">
        <f>IF(B1202=$M$4,"Yes","No")</f>
        <v>No</v>
      </c>
      <c r="C1212" s="47"/>
      <c r="D1212" s="47"/>
      <c r="E1212" s="47"/>
      <c r="F1212" s="47"/>
      <c r="G1212" s="47"/>
      <c r="H1212" s="67"/>
      <c r="J1212" s="91" t="s">
        <v>48</v>
      </c>
      <c r="K1212" s="43"/>
      <c r="L1212" s="43"/>
    </row>
    <row r="1213" spans="1:18" s="3" customFormat="1" ht="13.5" customHeight="1" x14ac:dyDescent="0.25">
      <c r="A1213" s="62" t="s">
        <v>93</v>
      </c>
      <c r="B1213" s="279"/>
      <c r="C1213" s="279"/>
      <c r="D1213" s="279"/>
      <c r="E1213" s="279"/>
      <c r="F1213" s="279"/>
      <c r="G1213" s="279"/>
      <c r="H1213" s="48"/>
      <c r="I1213" s="75"/>
      <c r="J1213" s="91" t="s">
        <v>48</v>
      </c>
      <c r="K1213" s="43"/>
      <c r="L1213" s="43"/>
    </row>
    <row r="1214" spans="1:18" s="3" customFormat="1" thickBot="1" x14ac:dyDescent="0.25">
      <c r="A1214" s="70"/>
      <c r="B1214" s="47"/>
      <c r="C1214" s="47"/>
      <c r="D1214" s="47"/>
      <c r="E1214" s="47"/>
      <c r="F1214" s="47"/>
      <c r="G1214" s="47"/>
      <c r="H1214" s="48"/>
      <c r="J1214" s="91" t="s">
        <v>48</v>
      </c>
      <c r="K1214" s="43"/>
      <c r="L1214" s="43"/>
    </row>
    <row r="1215" spans="1:18" s="3" customFormat="1" ht="15" customHeight="1" thickBot="1" x14ac:dyDescent="0.3">
      <c r="A1215" s="108" t="s">
        <v>335</v>
      </c>
      <c r="B1215" s="285" t="s">
        <v>334</v>
      </c>
      <c r="C1215" s="286"/>
      <c r="D1215" s="286"/>
      <c r="E1215" s="286"/>
      <c r="F1215" s="286"/>
      <c r="G1215" s="286"/>
      <c r="H1215" s="287"/>
      <c r="J1215" s="91" t="s">
        <v>103</v>
      </c>
      <c r="K1215" s="43"/>
      <c r="L1215" s="43"/>
    </row>
    <row r="1216" spans="1:18" s="3" customFormat="1" x14ac:dyDescent="0.25">
      <c r="A1216" s="62" t="s">
        <v>66</v>
      </c>
      <c r="B1216" s="47" t="s">
        <v>85</v>
      </c>
      <c r="C1216" s="47"/>
      <c r="D1216" s="47"/>
      <c r="E1216" s="47"/>
      <c r="F1216" s="47"/>
      <c r="G1216" s="47"/>
      <c r="H1216" s="48"/>
      <c r="J1216" s="91" t="s">
        <v>48</v>
      </c>
      <c r="K1216" s="43"/>
      <c r="L1216" s="43"/>
    </row>
    <row r="1217" spans="1:18" s="3" customFormat="1" ht="29.25" x14ac:dyDescent="0.25">
      <c r="A1217" s="62"/>
      <c r="B1217" s="60" t="str">
        <f>CONCATENATE($N$2&amp;": "&amp;VLOOKUP($B1216,$M$3:$T$34,2,0))</f>
        <v>Font: Arial</v>
      </c>
      <c r="C1217" s="60" t="str">
        <f>CONCATENATE($O$2&amp;": "&amp;VLOOKUP($B1216,$M$3:$T$34,3,0))</f>
        <v>T-face: Bold</v>
      </c>
      <c r="D1217" s="60" t="str">
        <f>CONCATENATE($P$2&amp;": "&amp;VLOOKUP($B1216,$M$3:$T$34,4,0))</f>
        <v>Font size: 11</v>
      </c>
      <c r="E1217" s="60" t="str">
        <f>CONCATENATE($Q$2&amp;": "&amp;VLOOKUP($B1216,$M$3:$T$34,5,0))</f>
        <v>Row height: 24.75</v>
      </c>
      <c r="F1217" s="60" t="str">
        <f>CONCATENATE($R$2&amp;": "&amp;VLOOKUP($B1216,$M$3:$T$34,6,0))</f>
        <v>Text col: Black</v>
      </c>
      <c r="G1217" s="60" t="str">
        <f>CONCATENATE($S$2&amp;": "&amp;VLOOKUP($B1216,$M$3:$T$34,7,0))</f>
        <v>BG col: White</v>
      </c>
      <c r="H1217" s="61" t="str">
        <f>CONCATENATE($T$2&amp;": "&amp;VLOOKUP($B1216,$M$3:$T$34,8,0))</f>
        <v>Just: Left</v>
      </c>
      <c r="J1217" s="91" t="s">
        <v>48</v>
      </c>
      <c r="K1217" s="43"/>
      <c r="L1217" s="43"/>
    </row>
    <row r="1218" spans="1:18" s="3" customFormat="1" x14ac:dyDescent="0.25">
      <c r="A1218" s="62" t="s">
        <v>73</v>
      </c>
      <c r="B1218" s="283" t="s">
        <v>334</v>
      </c>
      <c r="C1218" s="279"/>
      <c r="D1218" s="279"/>
      <c r="E1218" s="279"/>
      <c r="F1218" s="279"/>
      <c r="G1218" s="279"/>
      <c r="H1218" s="302"/>
      <c r="J1218" s="91" t="s">
        <v>103</v>
      </c>
      <c r="K1218" s="43"/>
      <c r="L1218" s="43"/>
    </row>
    <row r="1219" spans="1:18" s="3" customFormat="1" x14ac:dyDescent="0.25">
      <c r="A1219" s="62" t="s">
        <v>74</v>
      </c>
      <c r="B1219" s="94" t="s">
        <v>189</v>
      </c>
      <c r="C1219" s="94"/>
      <c r="D1219" s="94"/>
      <c r="E1219" s="94"/>
      <c r="F1219" s="94"/>
      <c r="G1219" s="94"/>
      <c r="H1219" s="48"/>
      <c r="J1219" s="91" t="s">
        <v>103</v>
      </c>
      <c r="K1219" s="43"/>
      <c r="L1219" s="43"/>
    </row>
    <row r="1220" spans="1:18" s="3" customFormat="1" ht="15.75" customHeight="1" x14ac:dyDescent="0.25">
      <c r="A1220" s="64" t="s">
        <v>78</v>
      </c>
      <c r="B1220" s="47" t="s">
        <v>256</v>
      </c>
      <c r="C1220" s="47"/>
      <c r="D1220" s="47"/>
      <c r="E1220" s="47"/>
      <c r="F1220" s="47"/>
      <c r="G1220" s="47"/>
      <c r="H1220" s="48"/>
      <c r="J1220" s="91" t="s">
        <v>48</v>
      </c>
      <c r="K1220" s="43"/>
      <c r="L1220" s="43"/>
    </row>
    <row r="1221" spans="1:18" s="3" customFormat="1" ht="15.75" customHeight="1" x14ac:dyDescent="0.25">
      <c r="A1221" s="64" t="s">
        <v>66</v>
      </c>
      <c r="B1221" s="279" t="s">
        <v>115</v>
      </c>
      <c r="C1221" s="279"/>
      <c r="D1221" s="279"/>
      <c r="E1221" s="279"/>
      <c r="F1221" s="279"/>
      <c r="G1221" s="279"/>
      <c r="H1221" s="48"/>
      <c r="J1221" s="91" t="s">
        <v>48</v>
      </c>
      <c r="K1221" s="43"/>
      <c r="L1221" s="43"/>
    </row>
    <row r="1222" spans="1:18" s="3" customFormat="1" ht="15.75" customHeight="1" x14ac:dyDescent="0.25">
      <c r="A1222" s="64" t="s">
        <v>84</v>
      </c>
      <c r="B1222" s="79" t="s">
        <v>48</v>
      </c>
      <c r="C1222" s="47"/>
      <c r="D1222" s="47"/>
      <c r="E1222" s="47"/>
      <c r="F1222" s="47"/>
      <c r="G1222" s="47"/>
      <c r="H1222" s="48"/>
      <c r="J1222" s="91" t="s">
        <v>48</v>
      </c>
      <c r="K1222" s="43"/>
      <c r="L1222" s="43"/>
    </row>
    <row r="1223" spans="1:18" x14ac:dyDescent="0.25">
      <c r="A1223" s="64" t="s">
        <v>105</v>
      </c>
      <c r="B1223" s="79" t="s">
        <v>48</v>
      </c>
      <c r="C1223" s="47"/>
      <c r="D1223" s="47"/>
      <c r="E1223" s="47"/>
      <c r="F1223" s="47"/>
      <c r="G1223" s="47"/>
      <c r="H1223" s="48"/>
      <c r="I1223" s="3"/>
      <c r="J1223" s="91" t="s">
        <v>48</v>
      </c>
      <c r="K1223" s="43"/>
      <c r="L1223" s="43"/>
      <c r="M1223" s="3"/>
      <c r="N1223" s="3"/>
      <c r="O1223" s="3"/>
      <c r="P1223" s="3"/>
      <c r="Q1223" s="3"/>
      <c r="R1223" s="3"/>
    </row>
    <row r="1224" spans="1:18" s="3" customFormat="1" ht="18" customHeight="1" x14ac:dyDescent="0.25">
      <c r="A1224" s="64" t="s">
        <v>106</v>
      </c>
      <c r="B1224" s="284" t="s">
        <v>48</v>
      </c>
      <c r="C1224" s="284"/>
      <c r="D1224" s="284"/>
      <c r="E1224" s="284"/>
      <c r="F1224" s="284"/>
      <c r="G1224" s="284"/>
      <c r="H1224" s="48"/>
      <c r="J1224" s="91" t="s">
        <v>48</v>
      </c>
      <c r="K1224" s="91"/>
      <c r="L1224" s="43"/>
      <c r="M1224" s="69"/>
      <c r="N1224" s="69"/>
      <c r="O1224" s="69"/>
      <c r="P1224" s="69"/>
      <c r="Q1224" s="69"/>
      <c r="R1224" s="69"/>
    </row>
    <row r="1225" spans="1:18" s="3" customFormat="1" ht="15.75" customHeight="1" x14ac:dyDescent="0.25">
      <c r="A1225" s="64" t="s">
        <v>107</v>
      </c>
      <c r="B1225" s="47" t="s">
        <v>48</v>
      </c>
      <c r="C1225" s="47"/>
      <c r="D1225" s="47"/>
      <c r="E1225" s="47"/>
      <c r="F1225" s="47"/>
      <c r="G1225" s="47"/>
      <c r="H1225" s="48"/>
      <c r="J1225" s="91" t="s">
        <v>48</v>
      </c>
      <c r="K1225" s="43"/>
      <c r="L1225" s="43"/>
    </row>
    <row r="1226" spans="1:18" s="3" customFormat="1" ht="15.75" customHeight="1" x14ac:dyDescent="0.25">
      <c r="A1226" s="68" t="s">
        <v>108</v>
      </c>
      <c r="B1226" s="47" t="s">
        <v>267</v>
      </c>
      <c r="C1226" s="47"/>
      <c r="D1226" s="47"/>
      <c r="E1226" s="47"/>
      <c r="F1226" s="47"/>
      <c r="G1226" s="47"/>
      <c r="H1226" s="67"/>
      <c r="J1226" s="91" t="s">
        <v>48</v>
      </c>
      <c r="K1226" s="43"/>
      <c r="L1226" s="43"/>
    </row>
    <row r="1227" spans="1:18" s="3" customFormat="1" ht="13.5" customHeight="1" x14ac:dyDescent="0.25">
      <c r="A1227" s="62" t="s">
        <v>93</v>
      </c>
      <c r="B1227" s="279"/>
      <c r="C1227" s="279"/>
      <c r="D1227" s="279"/>
      <c r="E1227" s="279"/>
      <c r="F1227" s="279"/>
      <c r="G1227" s="279"/>
      <c r="H1227" s="48"/>
      <c r="I1227" s="75"/>
      <c r="J1227" s="91" t="s">
        <v>48</v>
      </c>
      <c r="K1227" s="43"/>
      <c r="L1227" s="43"/>
    </row>
    <row r="1228" spans="1:18" s="3" customFormat="1" thickBot="1" x14ac:dyDescent="0.25">
      <c r="A1228" s="70"/>
      <c r="B1228" s="47"/>
      <c r="C1228" s="47"/>
      <c r="D1228" s="47"/>
      <c r="E1228" s="47"/>
      <c r="F1228" s="47"/>
      <c r="G1228" s="47"/>
      <c r="H1228" s="48"/>
      <c r="J1228" s="91" t="s">
        <v>48</v>
      </c>
      <c r="K1228" s="43"/>
      <c r="L1228" s="43"/>
    </row>
    <row r="1229" spans="1:18" s="3" customFormat="1" ht="15.75" thickBot="1" x14ac:dyDescent="0.3">
      <c r="A1229" s="108" t="s">
        <v>336</v>
      </c>
      <c r="B1229" s="285" t="str">
        <f>CONCATENATE("Enter information - Row identifier - ",B1247)</f>
        <v>Enter information - Row identifier - Accrual amount deduction for lessee of luxury cars</v>
      </c>
      <c r="C1229" s="286"/>
      <c r="D1229" s="286"/>
      <c r="E1229" s="286"/>
      <c r="F1229" s="286"/>
      <c r="G1229" s="286"/>
      <c r="H1229" s="287"/>
      <c r="J1229" s="91" t="s">
        <v>103</v>
      </c>
      <c r="K1229" s="43"/>
      <c r="L1229" s="43"/>
    </row>
    <row r="1230" spans="1:18" s="3" customFormat="1" x14ac:dyDescent="0.25">
      <c r="A1230" s="62" t="s">
        <v>66</v>
      </c>
      <c r="B1230" s="47" t="s">
        <v>405</v>
      </c>
      <c r="C1230" s="47"/>
      <c r="D1230" s="47"/>
      <c r="E1230" s="47"/>
      <c r="F1230" s="47"/>
      <c r="G1230" s="47"/>
      <c r="H1230" s="48"/>
      <c r="J1230" s="91" t="s">
        <v>48</v>
      </c>
      <c r="K1230" s="43"/>
      <c r="L1230" s="43"/>
    </row>
    <row r="1231" spans="1:18" s="3" customFormat="1" ht="29.25" x14ac:dyDescent="0.25">
      <c r="A1231" s="62"/>
      <c r="B1231" s="60" t="str">
        <f>CONCATENATE($N$2&amp;": "&amp;VLOOKUP($B1230,$M$3:$T$34,2,0))</f>
        <v>Font: Arial</v>
      </c>
      <c r="C1231" s="60" t="str">
        <f>CONCATENATE($O$2&amp;": "&amp;VLOOKUP($B1230,$M$3:$T$34,3,0))</f>
        <v>T-face: Normal</v>
      </c>
      <c r="D1231" s="60" t="str">
        <f>CONCATENATE($P$2&amp;": "&amp;VLOOKUP($B1230,$M$3:$T$34,4,0))</f>
        <v>Font size: 11</v>
      </c>
      <c r="E1231" s="60" t="str">
        <f>CONCATENATE($Q$2&amp;": "&amp;VLOOKUP($B1230,$M$3:$T$34,5,0))</f>
        <v>Row height: 22.5</v>
      </c>
      <c r="F1231" s="60" t="str">
        <f>CONCATENATE($R$2&amp;": "&amp;VLOOKUP($B1230,$M$3:$T$34,6,0))</f>
        <v>Text col: Black</v>
      </c>
      <c r="G1231" s="60" t="str">
        <f>CONCATENATE($S$2&amp;": "&amp;VLOOKUP($B1230,$M$3:$T$34,7,0))</f>
        <v>BG col: White</v>
      </c>
      <c r="H1231" s="61" t="str">
        <f>CONCATENATE($T$2&amp;": "&amp;VLOOKUP($B1230,$M$3:$T$34,8,0))</f>
        <v>Just: Centre</v>
      </c>
      <c r="J1231" s="91" t="s">
        <v>48</v>
      </c>
      <c r="K1231" s="43"/>
      <c r="L1231" s="43"/>
    </row>
    <row r="1232" spans="1:18" s="3" customFormat="1" x14ac:dyDescent="0.25">
      <c r="A1232" s="62" t="s">
        <v>73</v>
      </c>
      <c r="B1232" s="288" t="str">
        <f>CONCATENATE("Row identifier - ",B1247)</f>
        <v>Row identifier - Accrual amount deduction for lessee of luxury cars</v>
      </c>
      <c r="C1232" s="289"/>
      <c r="D1232" s="289"/>
      <c r="E1232" s="289"/>
      <c r="F1232" s="289"/>
      <c r="G1232" s="289"/>
      <c r="H1232" s="48"/>
      <c r="J1232" s="91" t="s">
        <v>103</v>
      </c>
      <c r="K1232" s="43"/>
      <c r="L1232" s="43"/>
    </row>
    <row r="1233" spans="1:20" s="3" customFormat="1" x14ac:dyDescent="0.25">
      <c r="A1233" s="62" t="s">
        <v>74</v>
      </c>
      <c r="B1233" s="94" t="s">
        <v>213</v>
      </c>
      <c r="C1233" s="94"/>
      <c r="D1233" s="94"/>
      <c r="E1233" s="94"/>
      <c r="F1233" s="94"/>
      <c r="G1233" s="94"/>
      <c r="H1233" s="48"/>
      <c r="J1233" s="91" t="s">
        <v>103</v>
      </c>
      <c r="K1233" s="43"/>
      <c r="L1233" s="43"/>
    </row>
    <row r="1234" spans="1:20" s="3" customFormat="1" ht="15.75" customHeight="1" x14ac:dyDescent="0.25">
      <c r="A1234" s="64" t="s">
        <v>78</v>
      </c>
      <c r="B1234" s="47" t="s">
        <v>266</v>
      </c>
      <c r="C1234" s="47"/>
      <c r="D1234" s="47"/>
      <c r="E1234" s="47"/>
      <c r="F1234" s="47"/>
      <c r="G1234" s="47"/>
      <c r="H1234" s="48"/>
      <c r="J1234" s="91" t="s">
        <v>48</v>
      </c>
      <c r="K1234" s="43"/>
      <c r="L1234" s="43"/>
    </row>
    <row r="1235" spans="1:20" s="3" customFormat="1" ht="15.75" customHeight="1" x14ac:dyDescent="0.25">
      <c r="A1235" s="64" t="s">
        <v>66</v>
      </c>
      <c r="B1235" s="279" t="s">
        <v>115</v>
      </c>
      <c r="C1235" s="279"/>
      <c r="D1235" s="279"/>
      <c r="E1235" s="279"/>
      <c r="F1235" s="279"/>
      <c r="G1235" s="279"/>
      <c r="H1235" s="48"/>
      <c r="J1235" s="91" t="s">
        <v>48</v>
      </c>
      <c r="K1235" s="43"/>
      <c r="L1235" s="43"/>
    </row>
    <row r="1236" spans="1:20" s="3" customFormat="1" ht="15.75" customHeight="1" x14ac:dyDescent="0.25">
      <c r="A1236" s="64" t="s">
        <v>84</v>
      </c>
      <c r="B1236" s="79" t="s">
        <v>48</v>
      </c>
      <c r="C1236" s="47"/>
      <c r="D1236" s="47"/>
      <c r="E1236" s="47"/>
      <c r="F1236" s="47"/>
      <c r="G1236" s="47"/>
      <c r="H1236" s="48"/>
      <c r="J1236" s="91" t="s">
        <v>48</v>
      </c>
      <c r="K1236" s="43"/>
      <c r="L1236" s="43"/>
    </row>
    <row r="1237" spans="1:20" x14ac:dyDescent="0.25">
      <c r="A1237" s="64" t="s">
        <v>105</v>
      </c>
      <c r="B1237" s="79" t="s">
        <v>48</v>
      </c>
      <c r="C1237" s="47"/>
      <c r="D1237" s="47"/>
      <c r="E1237" s="47"/>
      <c r="F1237" s="47"/>
      <c r="G1237" s="47"/>
      <c r="H1237" s="48"/>
      <c r="I1237" s="3"/>
      <c r="J1237" s="91" t="s">
        <v>48</v>
      </c>
      <c r="K1237" s="43"/>
      <c r="L1237" s="43"/>
      <c r="M1237" s="3"/>
      <c r="N1237" s="3"/>
      <c r="O1237" s="3"/>
      <c r="P1237" s="3"/>
      <c r="Q1237" s="3"/>
      <c r="R1237" s="3"/>
    </row>
    <row r="1238" spans="1:20" s="3" customFormat="1" ht="15" customHeight="1" x14ac:dyDescent="0.25">
      <c r="A1238" s="64" t="s">
        <v>106</v>
      </c>
      <c r="B1238" s="284" t="s">
        <v>48</v>
      </c>
      <c r="C1238" s="284"/>
      <c r="D1238" s="284"/>
      <c r="E1238" s="284"/>
      <c r="F1238" s="284"/>
      <c r="G1238" s="284"/>
      <c r="H1238" s="48"/>
      <c r="J1238" s="91" t="s">
        <v>48</v>
      </c>
      <c r="K1238" s="43"/>
      <c r="L1238" s="43"/>
      <c r="M1238" s="69"/>
      <c r="N1238" s="69"/>
      <c r="O1238" s="69"/>
      <c r="P1238" s="69"/>
      <c r="Q1238" s="69"/>
      <c r="R1238" s="69"/>
    </row>
    <row r="1239" spans="1:20" s="3" customFormat="1" ht="15.75" customHeight="1" x14ac:dyDescent="0.25">
      <c r="A1239" s="64" t="s">
        <v>107</v>
      </c>
      <c r="B1239" s="47" t="s">
        <v>48</v>
      </c>
      <c r="C1239" s="47"/>
      <c r="D1239" s="47"/>
      <c r="E1239" s="47"/>
      <c r="F1239" s="47"/>
      <c r="G1239" s="47"/>
      <c r="H1239" s="48"/>
      <c r="J1239" s="91" t="s">
        <v>48</v>
      </c>
      <c r="K1239" s="43"/>
      <c r="L1239" s="43"/>
    </row>
    <row r="1240" spans="1:20" s="3" customFormat="1" ht="15.75" customHeight="1" x14ac:dyDescent="0.25">
      <c r="A1240" s="68" t="s">
        <v>108</v>
      </c>
      <c r="B1240" s="47" t="s">
        <v>267</v>
      </c>
      <c r="C1240" s="47"/>
      <c r="D1240" s="47"/>
      <c r="E1240" s="47"/>
      <c r="F1240" s="47"/>
      <c r="G1240" s="47"/>
      <c r="H1240" s="67"/>
      <c r="J1240" s="91" t="s">
        <v>48</v>
      </c>
      <c r="K1240" s="43"/>
      <c r="L1240" s="43"/>
    </row>
    <row r="1241" spans="1:20" s="3" customFormat="1" ht="13.5" customHeight="1" x14ac:dyDescent="0.25">
      <c r="A1241" s="62" t="s">
        <v>93</v>
      </c>
      <c r="B1241" s="279"/>
      <c r="C1241" s="279"/>
      <c r="D1241" s="279"/>
      <c r="E1241" s="279"/>
      <c r="F1241" s="279"/>
      <c r="G1241" s="279"/>
      <c r="H1241" s="48"/>
      <c r="I1241" s="75"/>
      <c r="J1241" s="91" t="s">
        <v>48</v>
      </c>
      <c r="K1241" s="43"/>
      <c r="L1241" s="43"/>
    </row>
    <row r="1242" spans="1:20" s="76" customFormat="1" thickBot="1" x14ac:dyDescent="0.25">
      <c r="A1242" s="70"/>
      <c r="B1242" s="47"/>
      <c r="C1242" s="47"/>
      <c r="D1242" s="47"/>
      <c r="E1242" s="47"/>
      <c r="F1242" s="47"/>
      <c r="G1242" s="47"/>
      <c r="H1242" s="48"/>
      <c r="I1242" s="3"/>
      <c r="J1242" s="91" t="s">
        <v>48</v>
      </c>
      <c r="K1242" s="43"/>
      <c r="L1242" s="43"/>
      <c r="M1242" s="3"/>
      <c r="N1242" s="3"/>
      <c r="O1242" s="3"/>
      <c r="P1242" s="3"/>
      <c r="Q1242" s="3"/>
      <c r="R1242" s="3"/>
      <c r="S1242" s="3"/>
      <c r="T1242" s="3"/>
    </row>
    <row r="1243" spans="1:20" s="3" customFormat="1" ht="15" customHeight="1" thickBot="1" x14ac:dyDescent="0.3">
      <c r="A1243" s="108" t="s">
        <v>337</v>
      </c>
      <c r="B1243" s="280" t="str">
        <f>CONCATENATE("Enter information - Prompt - ",B1247)</f>
        <v>Enter information - Prompt - Accrual amount deduction for lessee of luxury cars</v>
      </c>
      <c r="C1243" s="281"/>
      <c r="D1243" s="281"/>
      <c r="E1243" s="281"/>
      <c r="F1243" s="281"/>
      <c r="G1243" s="281"/>
      <c r="H1243" s="282"/>
      <c r="J1243" s="91" t="s">
        <v>103</v>
      </c>
      <c r="K1243" s="43"/>
      <c r="L1243" s="43"/>
    </row>
    <row r="1244" spans="1:20" s="3" customFormat="1" x14ac:dyDescent="0.25">
      <c r="A1244" s="62" t="s">
        <v>66</v>
      </c>
      <c r="B1244" s="47" t="s">
        <v>149</v>
      </c>
      <c r="C1244" s="47"/>
      <c r="D1244" s="47"/>
      <c r="E1244" s="47"/>
      <c r="F1244" s="47"/>
      <c r="G1244" s="47"/>
      <c r="H1244" s="48"/>
      <c r="J1244" s="91" t="s">
        <v>48</v>
      </c>
      <c r="K1244" s="43"/>
      <c r="L1244" s="43"/>
    </row>
    <row r="1245" spans="1:20" s="3" customFormat="1" ht="29.25" x14ac:dyDescent="0.25">
      <c r="A1245" s="59"/>
      <c r="B1245" s="60" t="str">
        <f>CONCATENATE($N$2&amp;": "&amp;VLOOKUP($B1244,$M$3:$T$34,2,0))</f>
        <v>Font: Arial</v>
      </c>
      <c r="C1245" s="60" t="str">
        <f>CONCATENATE($O$2&amp;": "&amp;VLOOKUP($B1244,$M$3:$T$34,3,0))</f>
        <v>T-face: Normal</v>
      </c>
      <c r="D1245" s="60" t="str">
        <f>CONCATENATE($P$2&amp;": "&amp;VLOOKUP($B1244,$M$3:$T$34,4,0))</f>
        <v>Font size: 11</v>
      </c>
      <c r="E1245" s="60" t="str">
        <f>CONCATENATE($Q$2&amp;": "&amp;VLOOKUP($B1244,$M$3:$T$34,5,0))</f>
        <v>Row height: 22.5</v>
      </c>
      <c r="F1245" s="60" t="str">
        <f>CONCATENATE($R$2&amp;": "&amp;VLOOKUP($B1244,$M$3:$T$34,6,0))</f>
        <v>Text col: Black</v>
      </c>
      <c r="G1245" s="60" t="str">
        <f>CONCATENATE($S$2&amp;": "&amp;VLOOKUP($B1244,$M$3:$T$34,7,0))</f>
        <v>BG col: White</v>
      </c>
      <c r="H1245" s="61" t="str">
        <f>CONCATENATE($T$2&amp;": "&amp;VLOOKUP($B1244,$M$3:$T$34,8,0))</f>
        <v>Just: Left</v>
      </c>
      <c r="J1245" s="91" t="s">
        <v>48</v>
      </c>
      <c r="K1245" s="43"/>
      <c r="L1245" s="43"/>
    </row>
    <row r="1246" spans="1:20" s="3" customFormat="1" x14ac:dyDescent="0.25">
      <c r="A1246" s="59" t="s">
        <v>73</v>
      </c>
      <c r="B1246" s="283" t="str">
        <f>CONCATENATE("Prompt for data entry - ",B1247)</f>
        <v>Prompt for data entry - Accrual amount deduction for lessee of luxury cars</v>
      </c>
      <c r="C1246" s="279"/>
      <c r="D1246" s="279"/>
      <c r="E1246" s="279"/>
      <c r="F1246" s="279"/>
      <c r="G1246" s="279"/>
      <c r="H1246" s="48"/>
      <c r="I1246" s="76"/>
      <c r="J1246" s="91" t="s">
        <v>103</v>
      </c>
      <c r="K1246" s="43"/>
      <c r="L1246" s="43"/>
    </row>
    <row r="1247" spans="1:20" s="3" customFormat="1" x14ac:dyDescent="0.25">
      <c r="A1247" s="62" t="s">
        <v>74</v>
      </c>
      <c r="B1247" s="94" t="s">
        <v>219</v>
      </c>
      <c r="C1247" s="94"/>
      <c r="D1247" s="94"/>
      <c r="E1247" s="94"/>
      <c r="F1247" s="94"/>
      <c r="G1247" s="94"/>
      <c r="H1247" s="48"/>
      <c r="J1247" s="91" t="s">
        <v>103</v>
      </c>
      <c r="K1247" s="43"/>
      <c r="L1247" s="43"/>
    </row>
    <row r="1248" spans="1:20" s="3" customFormat="1" ht="15.75" customHeight="1" x14ac:dyDescent="0.25">
      <c r="A1248" s="64" t="s">
        <v>78</v>
      </c>
      <c r="B1248" s="47" t="s">
        <v>256</v>
      </c>
      <c r="C1248" s="47"/>
      <c r="D1248" s="47"/>
      <c r="E1248" s="47"/>
      <c r="F1248" s="47"/>
      <c r="G1248" s="47"/>
      <c r="H1248" s="48"/>
      <c r="J1248" s="91" t="s">
        <v>48</v>
      </c>
      <c r="K1248" s="43"/>
      <c r="L1248" s="43"/>
    </row>
    <row r="1249" spans="1:20" s="3" customFormat="1" ht="15.75" customHeight="1" x14ac:dyDescent="0.25">
      <c r="A1249" s="64" t="s">
        <v>66</v>
      </c>
      <c r="B1249" s="279" t="s">
        <v>115</v>
      </c>
      <c r="C1249" s="279"/>
      <c r="D1249" s="279"/>
      <c r="E1249" s="279"/>
      <c r="F1249" s="279"/>
      <c r="G1249" s="279"/>
      <c r="H1249" s="48"/>
      <c r="J1249" s="91" t="s">
        <v>48</v>
      </c>
      <c r="K1249" s="43"/>
      <c r="L1249" s="43"/>
    </row>
    <row r="1250" spans="1:20" s="3" customFormat="1" ht="15.75" customHeight="1" x14ac:dyDescent="0.25">
      <c r="A1250" s="64" t="s">
        <v>84</v>
      </c>
      <c r="B1250" s="47" t="s">
        <v>48</v>
      </c>
      <c r="C1250" s="47"/>
      <c r="D1250" s="47"/>
      <c r="E1250" s="47"/>
      <c r="F1250" s="47"/>
      <c r="G1250" s="47"/>
      <c r="H1250" s="48"/>
      <c r="J1250" s="91" t="s">
        <v>48</v>
      </c>
      <c r="K1250" s="43"/>
      <c r="L1250" s="43"/>
    </row>
    <row r="1251" spans="1:20" x14ac:dyDescent="0.25">
      <c r="A1251" s="64" t="s">
        <v>105</v>
      </c>
      <c r="B1251" s="47" t="s">
        <v>48</v>
      </c>
      <c r="C1251" s="47"/>
      <c r="D1251" s="47"/>
      <c r="E1251" s="47"/>
      <c r="F1251" s="47"/>
      <c r="G1251" s="47"/>
      <c r="H1251" s="48"/>
      <c r="I1251" s="3"/>
      <c r="J1251" s="91" t="s">
        <v>48</v>
      </c>
      <c r="K1251" s="43"/>
      <c r="L1251" s="43"/>
      <c r="M1251" s="3"/>
      <c r="N1251" s="3"/>
      <c r="O1251" s="3"/>
      <c r="P1251" s="3"/>
      <c r="Q1251" s="3"/>
      <c r="R1251" s="3"/>
    </row>
    <row r="1252" spans="1:20" s="3" customFormat="1" ht="15" customHeight="1" x14ac:dyDescent="0.25">
      <c r="A1252" s="64" t="s">
        <v>106</v>
      </c>
      <c r="B1252" s="47" t="s">
        <v>48</v>
      </c>
      <c r="C1252" s="47"/>
      <c r="D1252" s="47"/>
      <c r="E1252" s="47"/>
      <c r="F1252" s="47"/>
      <c r="G1252" s="47"/>
      <c r="H1252" s="48"/>
      <c r="J1252" s="91" t="s">
        <v>48</v>
      </c>
      <c r="K1252" s="43"/>
      <c r="L1252" s="43"/>
      <c r="M1252" s="69"/>
      <c r="N1252" s="69"/>
      <c r="O1252" s="69"/>
      <c r="P1252" s="69"/>
      <c r="Q1252" s="69"/>
      <c r="R1252" s="69"/>
    </row>
    <row r="1253" spans="1:20" s="3" customFormat="1" ht="15.75" customHeight="1" x14ac:dyDescent="0.25">
      <c r="A1253" s="64" t="s">
        <v>107</v>
      </c>
      <c r="B1253" s="47" t="s">
        <v>48</v>
      </c>
      <c r="C1253" s="47"/>
      <c r="D1253" s="47"/>
      <c r="E1253" s="47"/>
      <c r="F1253" s="47"/>
      <c r="G1253" s="47"/>
      <c r="H1253" s="48"/>
      <c r="J1253" s="91" t="s">
        <v>48</v>
      </c>
      <c r="K1253" s="43"/>
      <c r="L1253" s="43"/>
    </row>
    <row r="1254" spans="1:20" s="3" customFormat="1" ht="15.75" customHeight="1" x14ac:dyDescent="0.25">
      <c r="A1254" s="68" t="s">
        <v>108</v>
      </c>
      <c r="B1254" s="47" t="str">
        <f>IF(B1244=$M$4,"Yes","No")</f>
        <v>No</v>
      </c>
      <c r="C1254" s="47"/>
      <c r="D1254" s="47"/>
      <c r="E1254" s="47"/>
      <c r="F1254" s="47"/>
      <c r="G1254" s="47"/>
      <c r="H1254" s="67"/>
      <c r="J1254" s="91" t="s">
        <v>48</v>
      </c>
      <c r="K1254" s="43"/>
      <c r="L1254" s="43"/>
    </row>
    <row r="1255" spans="1:20" s="3" customFormat="1" ht="13.5" customHeight="1" x14ac:dyDescent="0.25">
      <c r="A1255" s="62" t="s">
        <v>93</v>
      </c>
      <c r="B1255" s="279"/>
      <c r="C1255" s="279"/>
      <c r="D1255" s="279"/>
      <c r="E1255" s="279"/>
      <c r="F1255" s="279"/>
      <c r="G1255" s="279"/>
      <c r="H1255" s="48"/>
      <c r="I1255" s="75"/>
      <c r="J1255" s="91" t="s">
        <v>48</v>
      </c>
      <c r="K1255" s="43"/>
      <c r="L1255" s="43"/>
    </row>
    <row r="1256" spans="1:20" s="3" customFormat="1" thickBot="1" x14ac:dyDescent="0.25">
      <c r="A1256" s="70"/>
      <c r="B1256" s="47"/>
      <c r="C1256" s="47"/>
      <c r="D1256" s="47"/>
      <c r="E1256" s="47"/>
      <c r="F1256" s="47"/>
      <c r="G1256" s="47"/>
      <c r="H1256" s="48"/>
      <c r="J1256" s="91" t="s">
        <v>48</v>
      </c>
      <c r="K1256" s="43"/>
      <c r="L1256" s="43"/>
      <c r="S1256" s="76"/>
      <c r="T1256" s="76"/>
    </row>
    <row r="1257" spans="1:20" s="3" customFormat="1" ht="15.75" thickBot="1" x14ac:dyDescent="0.3">
      <c r="A1257" s="108" t="s">
        <v>338</v>
      </c>
      <c r="B1257" s="280" t="str">
        <f>CONCATENATE("Enter information - Data entry - ",B1247)</f>
        <v>Enter information - Data entry - Accrual amount deduction for lessee of luxury cars</v>
      </c>
      <c r="C1257" s="281"/>
      <c r="D1257" s="281"/>
      <c r="E1257" s="281"/>
      <c r="F1257" s="281"/>
      <c r="G1257" s="281"/>
      <c r="H1257" s="282"/>
      <c r="J1257" s="91" t="s">
        <v>103</v>
      </c>
      <c r="K1257" s="43"/>
      <c r="L1257" s="43"/>
      <c r="M1257" s="76"/>
      <c r="N1257" s="76"/>
      <c r="O1257" s="76"/>
      <c r="P1257" s="76"/>
      <c r="Q1257" s="76"/>
      <c r="R1257" s="76"/>
    </row>
    <row r="1258" spans="1:20" s="3" customFormat="1" x14ac:dyDescent="0.25">
      <c r="A1258" s="62" t="s">
        <v>66</v>
      </c>
      <c r="B1258" s="47" t="s">
        <v>407</v>
      </c>
      <c r="C1258" s="47"/>
      <c r="D1258" s="47"/>
      <c r="E1258" s="47"/>
      <c r="F1258" s="47"/>
      <c r="G1258" s="47"/>
      <c r="H1258" s="48"/>
      <c r="J1258" s="91" t="s">
        <v>48</v>
      </c>
      <c r="K1258" s="43"/>
      <c r="L1258" s="43"/>
    </row>
    <row r="1259" spans="1:20" s="3" customFormat="1" ht="29.25" x14ac:dyDescent="0.25">
      <c r="A1259" s="62"/>
      <c r="B1259" s="60" t="str">
        <f>CONCATENATE($N$2&amp;": "&amp;VLOOKUP($B1258,$M$3:$T$34,2,0))</f>
        <v>Font: Arial</v>
      </c>
      <c r="C1259" s="60" t="str">
        <f>CONCATENATE($O$2&amp;": "&amp;VLOOKUP($B1258,$M$3:$T$34,3,0))</f>
        <v>T-face: Normal</v>
      </c>
      <c r="D1259" s="60" t="str">
        <f>CONCATENATE($P$2&amp;": "&amp;VLOOKUP($B1258,$M$3:$T$34,4,0))</f>
        <v>Font size: 11</v>
      </c>
      <c r="E1259" s="60" t="str">
        <f>CONCATENATE($Q$2&amp;": "&amp;VLOOKUP($B1258,$M$3:$T$34,5,0))</f>
        <v>Row height: 22.5</v>
      </c>
      <c r="F1259" s="60" t="str">
        <f>CONCATENATE($R$2&amp;": "&amp;VLOOKUP($B1258,$M$3:$T$34,6,0))</f>
        <v>Text col: Black</v>
      </c>
      <c r="G1259" s="60" t="str">
        <f>CONCATENATE($S$2&amp;": "&amp;VLOOKUP($B1258,$M$3:$T$34,7,0))</f>
        <v>BG col: Sky blue</v>
      </c>
      <c r="H1259" s="61" t="str">
        <f>CONCATENATE($T$2&amp;": "&amp;VLOOKUP($B1258,$M$3:$T$34,8,0))</f>
        <v>Just: Right</v>
      </c>
      <c r="J1259" s="91" t="s">
        <v>48</v>
      </c>
      <c r="K1259" s="43"/>
      <c r="L1259" s="43"/>
    </row>
    <row r="1260" spans="1:20" s="3" customFormat="1" x14ac:dyDescent="0.25">
      <c r="A1260" s="62" t="s">
        <v>73</v>
      </c>
      <c r="B1260" s="283" t="str">
        <f>CONCATENATE("Data entry - ",B1247)</f>
        <v>Data entry - Accrual amount deduction for lessee of luxury cars</v>
      </c>
      <c r="C1260" s="279"/>
      <c r="D1260" s="279"/>
      <c r="E1260" s="279"/>
      <c r="F1260" s="279"/>
      <c r="G1260" s="279"/>
      <c r="H1260" s="48"/>
      <c r="J1260" s="91" t="s">
        <v>103</v>
      </c>
      <c r="K1260" s="43"/>
      <c r="L1260" s="43"/>
    </row>
    <row r="1261" spans="1:20" s="3" customFormat="1" x14ac:dyDescent="0.25">
      <c r="A1261" s="62" t="s">
        <v>74</v>
      </c>
      <c r="B1261" s="47"/>
      <c r="C1261" s="47"/>
      <c r="D1261" s="47"/>
      <c r="E1261" s="47"/>
      <c r="F1261" s="47"/>
      <c r="G1261" s="47"/>
      <c r="H1261" s="48"/>
      <c r="J1261" s="91" t="s">
        <v>48</v>
      </c>
      <c r="K1261" s="43"/>
      <c r="L1261" s="43"/>
    </row>
    <row r="1262" spans="1:20" s="3" customFormat="1" ht="15.75" customHeight="1" x14ac:dyDescent="0.25">
      <c r="A1262" s="64" t="s">
        <v>78</v>
      </c>
      <c r="B1262" s="47" t="s">
        <v>148</v>
      </c>
      <c r="C1262" s="47"/>
      <c r="D1262" s="47"/>
      <c r="E1262" s="47"/>
      <c r="F1262" s="47"/>
      <c r="G1262" s="47"/>
      <c r="H1262" s="48"/>
      <c r="J1262" s="91" t="s">
        <v>48</v>
      </c>
      <c r="K1262" s="43"/>
      <c r="L1262" s="43"/>
    </row>
    <row r="1263" spans="1:20" s="3" customFormat="1" ht="15.75" customHeight="1" x14ac:dyDescent="0.25">
      <c r="A1263" s="64" t="s">
        <v>66</v>
      </c>
      <c r="B1263" s="279" t="s">
        <v>145</v>
      </c>
      <c r="C1263" s="279"/>
      <c r="D1263" s="279"/>
      <c r="E1263" s="279"/>
      <c r="F1263" s="279"/>
      <c r="G1263" s="279"/>
      <c r="H1263" s="48"/>
      <c r="J1263" s="91" t="s">
        <v>48</v>
      </c>
      <c r="K1263" s="43"/>
      <c r="L1263" s="43"/>
    </row>
    <row r="1264" spans="1:20" s="3" customFormat="1" ht="15.75" customHeight="1" x14ac:dyDescent="0.25">
      <c r="A1264" s="64" t="s">
        <v>84</v>
      </c>
      <c r="B1264" s="79">
        <f>$B$1596</f>
        <v>0</v>
      </c>
      <c r="C1264" s="47"/>
      <c r="D1264" s="47"/>
      <c r="E1264" s="47"/>
      <c r="F1264" s="47"/>
      <c r="G1264" s="47"/>
      <c r="H1264" s="48"/>
      <c r="J1264" s="91" t="s">
        <v>103</v>
      </c>
      <c r="K1264" s="43"/>
      <c r="L1264" s="43"/>
    </row>
    <row r="1265" spans="1:18" x14ac:dyDescent="0.25">
      <c r="A1265" s="64" t="s">
        <v>105</v>
      </c>
      <c r="B1265" s="79">
        <f>$B$1597</f>
        <v>99999999.989999995</v>
      </c>
      <c r="C1265" s="47"/>
      <c r="D1265" s="47"/>
      <c r="E1265" s="47"/>
      <c r="F1265" s="47"/>
      <c r="G1265" s="47"/>
      <c r="H1265" s="48"/>
      <c r="I1265" s="3"/>
      <c r="J1265" s="91" t="s">
        <v>103</v>
      </c>
      <c r="K1265" s="43"/>
      <c r="L1265" s="43"/>
      <c r="M1265" s="3"/>
      <c r="N1265" s="3"/>
      <c r="O1265" s="3"/>
      <c r="P1265" s="3"/>
      <c r="Q1265" s="3"/>
      <c r="R1265" s="3"/>
    </row>
    <row r="1266" spans="1:18" s="3" customFormat="1" ht="15.75" customHeight="1" x14ac:dyDescent="0.25">
      <c r="A1266" s="64" t="s">
        <v>106</v>
      </c>
      <c r="B1266" s="284" t="s">
        <v>48</v>
      </c>
      <c r="C1266" s="284"/>
      <c r="D1266" s="284"/>
      <c r="E1266" s="284"/>
      <c r="F1266" s="284"/>
      <c r="G1266" s="284"/>
      <c r="H1266" s="48"/>
      <c r="J1266" s="91" t="s">
        <v>48</v>
      </c>
      <c r="L1266" s="43"/>
      <c r="M1266" s="69"/>
      <c r="N1266" s="69"/>
      <c r="O1266" s="69"/>
      <c r="P1266" s="69"/>
      <c r="Q1266" s="69"/>
      <c r="R1266" s="69"/>
    </row>
    <row r="1267" spans="1:18" s="3" customFormat="1" ht="15.75" customHeight="1" x14ac:dyDescent="0.25">
      <c r="A1267" s="64" t="s">
        <v>107</v>
      </c>
      <c r="B1267" s="47" t="s">
        <v>48</v>
      </c>
      <c r="C1267" s="47"/>
      <c r="D1267" s="47"/>
      <c r="E1267" s="47"/>
      <c r="F1267" s="47"/>
      <c r="G1267" s="47"/>
      <c r="H1267" s="48"/>
      <c r="J1267" s="91" t="s">
        <v>48</v>
      </c>
      <c r="K1267" s="43"/>
      <c r="L1267" s="43"/>
    </row>
    <row r="1268" spans="1:18" s="3" customFormat="1" ht="15" customHeight="1" x14ac:dyDescent="0.25">
      <c r="A1268" s="68" t="s">
        <v>108</v>
      </c>
      <c r="B1268" s="47" t="s">
        <v>409</v>
      </c>
      <c r="C1268" s="47"/>
      <c r="D1268" s="47"/>
      <c r="E1268" s="47"/>
      <c r="F1268" s="47"/>
      <c r="G1268" s="47"/>
      <c r="H1268" s="67"/>
      <c r="J1268" s="91" t="s">
        <v>103</v>
      </c>
      <c r="K1268" s="43"/>
      <c r="L1268" s="43"/>
    </row>
    <row r="1269" spans="1:18" s="3" customFormat="1" ht="13.5" customHeight="1" x14ac:dyDescent="0.25">
      <c r="A1269" s="62" t="s">
        <v>93</v>
      </c>
      <c r="B1269" s="279"/>
      <c r="C1269" s="279"/>
      <c r="D1269" s="279"/>
      <c r="E1269" s="279"/>
      <c r="F1269" s="279"/>
      <c r="G1269" s="279"/>
      <c r="H1269" s="48"/>
      <c r="I1269" s="75"/>
      <c r="J1269" s="91" t="s">
        <v>48</v>
      </c>
      <c r="K1269" s="43"/>
      <c r="L1269" s="43"/>
    </row>
    <row r="1270" spans="1:18" s="3" customFormat="1" thickBot="1" x14ac:dyDescent="0.25">
      <c r="A1270" s="70"/>
      <c r="B1270" s="47"/>
      <c r="C1270" s="47"/>
      <c r="D1270" s="47"/>
      <c r="E1270" s="47"/>
      <c r="F1270" s="47"/>
      <c r="G1270" s="47"/>
      <c r="H1270" s="48"/>
      <c r="J1270" s="91" t="s">
        <v>48</v>
      </c>
      <c r="K1270" s="43"/>
      <c r="L1270" s="43"/>
    </row>
    <row r="1271" spans="1:18" s="3" customFormat="1" ht="15.75" thickBot="1" x14ac:dyDescent="0.3">
      <c r="A1271" s="108" t="s">
        <v>339</v>
      </c>
      <c r="B1271" s="285" t="str">
        <f>CONCATENATE("Enter information - Row identifier - ",B1289)</f>
        <v>Enter information - Row identifier - Deductible balancing adjustment amounts on disposal of depreciating assets</v>
      </c>
      <c r="C1271" s="286"/>
      <c r="D1271" s="286"/>
      <c r="E1271" s="286"/>
      <c r="F1271" s="286"/>
      <c r="G1271" s="286"/>
      <c r="H1271" s="287"/>
      <c r="J1271" s="91" t="s">
        <v>103</v>
      </c>
      <c r="K1271" s="43"/>
      <c r="L1271" s="43"/>
    </row>
    <row r="1272" spans="1:18" s="3" customFormat="1" x14ac:dyDescent="0.25">
      <c r="A1272" s="62" t="s">
        <v>66</v>
      </c>
      <c r="B1272" s="47" t="s">
        <v>405</v>
      </c>
      <c r="C1272" s="47"/>
      <c r="D1272" s="47"/>
      <c r="E1272" s="47"/>
      <c r="F1272" s="47"/>
      <c r="G1272" s="47"/>
      <c r="H1272" s="48"/>
      <c r="J1272" s="91" t="s">
        <v>48</v>
      </c>
      <c r="K1272" s="43"/>
      <c r="L1272" s="43"/>
    </row>
    <row r="1273" spans="1:18" s="3" customFormat="1" ht="29.25" x14ac:dyDescent="0.25">
      <c r="A1273" s="62"/>
      <c r="B1273" s="60" t="str">
        <f>CONCATENATE($N$2&amp;": "&amp;VLOOKUP($B1272,$M$3:$T$34,2,0))</f>
        <v>Font: Arial</v>
      </c>
      <c r="C1273" s="60" t="str">
        <f>CONCATENATE($O$2&amp;": "&amp;VLOOKUP($B1272,$M$3:$T$34,3,0))</f>
        <v>T-face: Normal</v>
      </c>
      <c r="D1273" s="60" t="str">
        <f>CONCATENATE($P$2&amp;": "&amp;VLOOKUP($B1272,$M$3:$T$34,4,0))</f>
        <v>Font size: 11</v>
      </c>
      <c r="E1273" s="60" t="str">
        <f>CONCATENATE($Q$2&amp;": "&amp;VLOOKUP($B1272,$M$3:$T$34,5,0))</f>
        <v>Row height: 22.5</v>
      </c>
      <c r="F1273" s="60" t="str">
        <f>CONCATENATE($R$2&amp;": "&amp;VLOOKUP($B1272,$M$3:$T$34,6,0))</f>
        <v>Text col: Black</v>
      </c>
      <c r="G1273" s="60" t="str">
        <f>CONCATENATE($S$2&amp;": "&amp;VLOOKUP($B1272,$M$3:$T$34,7,0))</f>
        <v>BG col: White</v>
      </c>
      <c r="H1273" s="61" t="str">
        <f>CONCATENATE($T$2&amp;": "&amp;VLOOKUP($B1272,$M$3:$T$34,8,0))</f>
        <v>Just: Centre</v>
      </c>
      <c r="J1273" s="91" t="s">
        <v>48</v>
      </c>
      <c r="K1273" s="43"/>
      <c r="L1273" s="43"/>
    </row>
    <row r="1274" spans="1:18" s="3" customFormat="1" x14ac:dyDescent="0.25">
      <c r="A1274" s="62" t="s">
        <v>73</v>
      </c>
      <c r="B1274" s="288" t="str">
        <f>CONCATENATE("Row identifier - ",B1289)</f>
        <v>Row identifier - Deductible balancing adjustment amounts on disposal of depreciating assets</v>
      </c>
      <c r="C1274" s="289"/>
      <c r="D1274" s="289"/>
      <c r="E1274" s="289"/>
      <c r="F1274" s="289"/>
      <c r="G1274" s="289"/>
      <c r="H1274" s="48"/>
      <c r="J1274" s="91" t="s">
        <v>103</v>
      </c>
      <c r="K1274" s="43"/>
      <c r="L1274" s="43"/>
    </row>
    <row r="1275" spans="1:18" s="3" customFormat="1" x14ac:dyDescent="0.25">
      <c r="A1275" s="62" t="s">
        <v>74</v>
      </c>
      <c r="B1275" s="94" t="s">
        <v>214</v>
      </c>
      <c r="C1275" s="94"/>
      <c r="D1275" s="94"/>
      <c r="E1275" s="94"/>
      <c r="F1275" s="94"/>
      <c r="G1275" s="94"/>
      <c r="H1275" s="48"/>
      <c r="J1275" s="91" t="s">
        <v>103</v>
      </c>
      <c r="K1275" s="43"/>
      <c r="L1275" s="43"/>
    </row>
    <row r="1276" spans="1:18" s="3" customFormat="1" ht="15.75" customHeight="1" x14ac:dyDescent="0.25">
      <c r="A1276" s="64" t="s">
        <v>78</v>
      </c>
      <c r="B1276" s="47" t="s">
        <v>266</v>
      </c>
      <c r="C1276" s="47"/>
      <c r="D1276" s="47"/>
      <c r="E1276" s="47"/>
      <c r="F1276" s="47"/>
      <c r="G1276" s="47"/>
      <c r="H1276" s="48"/>
      <c r="J1276" s="91" t="s">
        <v>48</v>
      </c>
      <c r="K1276" s="43"/>
      <c r="L1276" s="43"/>
    </row>
    <row r="1277" spans="1:18" s="3" customFormat="1" ht="15.75" customHeight="1" x14ac:dyDescent="0.25">
      <c r="A1277" s="64" t="s">
        <v>66</v>
      </c>
      <c r="B1277" s="279" t="s">
        <v>115</v>
      </c>
      <c r="C1277" s="279"/>
      <c r="D1277" s="279"/>
      <c r="E1277" s="279"/>
      <c r="F1277" s="279"/>
      <c r="G1277" s="279"/>
      <c r="H1277" s="48"/>
      <c r="J1277" s="91" t="s">
        <v>48</v>
      </c>
      <c r="K1277" s="43"/>
      <c r="L1277" s="43"/>
    </row>
    <row r="1278" spans="1:18" s="3" customFormat="1" ht="15.75" customHeight="1" x14ac:dyDescent="0.25">
      <c r="A1278" s="64" t="s">
        <v>84</v>
      </c>
      <c r="B1278" s="79" t="s">
        <v>48</v>
      </c>
      <c r="C1278" s="47"/>
      <c r="D1278" s="47"/>
      <c r="E1278" s="47"/>
      <c r="F1278" s="47"/>
      <c r="G1278" s="47"/>
      <c r="H1278" s="48"/>
      <c r="J1278" s="91" t="s">
        <v>48</v>
      </c>
      <c r="K1278" s="43"/>
      <c r="L1278" s="43"/>
    </row>
    <row r="1279" spans="1:18" x14ac:dyDescent="0.25">
      <c r="A1279" s="64" t="s">
        <v>105</v>
      </c>
      <c r="B1279" s="79" t="s">
        <v>48</v>
      </c>
      <c r="C1279" s="47"/>
      <c r="D1279" s="47"/>
      <c r="E1279" s="47"/>
      <c r="F1279" s="47"/>
      <c r="G1279" s="47"/>
      <c r="H1279" s="48"/>
      <c r="I1279" s="3"/>
      <c r="J1279" s="91" t="s">
        <v>48</v>
      </c>
      <c r="K1279" s="43"/>
      <c r="L1279" s="43"/>
      <c r="M1279" s="3"/>
      <c r="N1279" s="3"/>
      <c r="O1279" s="3"/>
      <c r="P1279" s="3"/>
      <c r="Q1279" s="3"/>
      <c r="R1279" s="3"/>
    </row>
    <row r="1280" spans="1:18" s="3" customFormat="1" ht="15" customHeight="1" x14ac:dyDescent="0.25">
      <c r="A1280" s="64" t="s">
        <v>106</v>
      </c>
      <c r="B1280" s="284" t="s">
        <v>48</v>
      </c>
      <c r="C1280" s="284"/>
      <c r="D1280" s="284"/>
      <c r="E1280" s="284"/>
      <c r="F1280" s="284"/>
      <c r="G1280" s="284"/>
      <c r="H1280" s="48"/>
      <c r="J1280" s="91" t="s">
        <v>48</v>
      </c>
      <c r="K1280" s="43"/>
      <c r="L1280" s="43"/>
      <c r="M1280" s="69"/>
      <c r="N1280" s="69"/>
      <c r="O1280" s="69"/>
      <c r="P1280" s="69"/>
      <c r="Q1280" s="69"/>
      <c r="R1280" s="69"/>
    </row>
    <row r="1281" spans="1:20" s="3" customFormat="1" ht="15.75" customHeight="1" x14ac:dyDescent="0.25">
      <c r="A1281" s="64" t="s">
        <v>107</v>
      </c>
      <c r="B1281" s="47" t="s">
        <v>48</v>
      </c>
      <c r="C1281" s="47"/>
      <c r="D1281" s="47"/>
      <c r="E1281" s="47"/>
      <c r="F1281" s="47"/>
      <c r="G1281" s="47"/>
      <c r="H1281" s="48"/>
      <c r="J1281" s="91" t="s">
        <v>48</v>
      </c>
      <c r="K1281" s="43"/>
      <c r="L1281" s="43"/>
    </row>
    <row r="1282" spans="1:20" s="3" customFormat="1" ht="15" customHeight="1" x14ac:dyDescent="0.25">
      <c r="A1282" s="68" t="s">
        <v>108</v>
      </c>
      <c r="B1282" s="47" t="s">
        <v>267</v>
      </c>
      <c r="C1282" s="47"/>
      <c r="D1282" s="47"/>
      <c r="E1282" s="47"/>
      <c r="F1282" s="47"/>
      <c r="G1282" s="47"/>
      <c r="H1282" s="67"/>
      <c r="J1282" s="91" t="s">
        <v>48</v>
      </c>
      <c r="K1282" s="43"/>
      <c r="L1282" s="43"/>
    </row>
    <row r="1283" spans="1:20" s="3" customFormat="1" ht="13.5" customHeight="1" x14ac:dyDescent="0.25">
      <c r="A1283" s="62" t="s">
        <v>93</v>
      </c>
      <c r="B1283" s="279"/>
      <c r="C1283" s="279"/>
      <c r="D1283" s="279"/>
      <c r="E1283" s="279"/>
      <c r="F1283" s="279"/>
      <c r="G1283" s="279"/>
      <c r="H1283" s="48"/>
      <c r="I1283" s="75"/>
      <c r="J1283" s="91" t="s">
        <v>48</v>
      </c>
      <c r="K1283" s="43"/>
      <c r="L1283" s="43"/>
    </row>
    <row r="1284" spans="1:20" s="76" customFormat="1" thickBot="1" x14ac:dyDescent="0.25">
      <c r="A1284" s="70"/>
      <c r="B1284" s="47"/>
      <c r="C1284" s="47"/>
      <c r="D1284" s="47"/>
      <c r="E1284" s="47"/>
      <c r="F1284" s="47"/>
      <c r="G1284" s="47"/>
      <c r="H1284" s="48"/>
      <c r="I1284" s="3"/>
      <c r="J1284" s="91" t="s">
        <v>48</v>
      </c>
      <c r="K1284" s="43"/>
      <c r="L1284" s="43"/>
      <c r="M1284" s="3"/>
      <c r="N1284" s="3"/>
      <c r="O1284" s="3"/>
      <c r="P1284" s="3"/>
      <c r="Q1284" s="3"/>
      <c r="R1284" s="3"/>
      <c r="S1284" s="3"/>
      <c r="T1284" s="3"/>
    </row>
    <row r="1285" spans="1:20" s="3" customFormat="1" ht="15" customHeight="1" thickBot="1" x14ac:dyDescent="0.3">
      <c r="A1285" s="108" t="s">
        <v>340</v>
      </c>
      <c r="B1285" s="280" t="str">
        <f>CONCATENATE("Enter information - Prompt - ",B1289)</f>
        <v>Enter information - Prompt - Deductible balancing adjustment amounts on disposal of depreciating assets</v>
      </c>
      <c r="C1285" s="281"/>
      <c r="D1285" s="281"/>
      <c r="E1285" s="281"/>
      <c r="F1285" s="281"/>
      <c r="G1285" s="281"/>
      <c r="H1285" s="282"/>
      <c r="J1285" s="91" t="s">
        <v>103</v>
      </c>
      <c r="K1285" s="43"/>
      <c r="L1285" s="43"/>
    </row>
    <row r="1286" spans="1:20" s="3" customFormat="1" x14ac:dyDescent="0.25">
      <c r="A1286" s="62" t="s">
        <v>66</v>
      </c>
      <c r="B1286" s="47" t="s">
        <v>149</v>
      </c>
      <c r="C1286" s="47"/>
      <c r="D1286" s="47"/>
      <c r="E1286" s="47"/>
      <c r="F1286" s="47"/>
      <c r="G1286" s="47"/>
      <c r="H1286" s="48"/>
      <c r="J1286" s="91" t="s">
        <v>48</v>
      </c>
      <c r="K1286" s="43"/>
      <c r="L1286" s="43"/>
    </row>
    <row r="1287" spans="1:20" s="3" customFormat="1" ht="29.25" x14ac:dyDescent="0.25">
      <c r="A1287" s="59"/>
      <c r="B1287" s="60" t="str">
        <f>CONCATENATE($N$2&amp;": "&amp;VLOOKUP($B1286,$M$3:$T$34,2,0))</f>
        <v>Font: Arial</v>
      </c>
      <c r="C1287" s="60" t="str">
        <f>CONCATENATE($O$2&amp;": "&amp;VLOOKUP($B1286,$M$3:$T$34,3,0))</f>
        <v>T-face: Normal</v>
      </c>
      <c r="D1287" s="60" t="str">
        <f>CONCATENATE($P$2&amp;": "&amp;VLOOKUP($B1286,$M$3:$T$34,4,0))</f>
        <v>Font size: 11</v>
      </c>
      <c r="E1287" s="60" t="str">
        <f>CONCATENATE($Q$2&amp;": "&amp;VLOOKUP($B1286,$M$3:$T$34,5,0))</f>
        <v>Row height: 22.5</v>
      </c>
      <c r="F1287" s="60" t="str">
        <f>CONCATENATE($R$2&amp;": "&amp;VLOOKUP($B1286,$M$3:$T$34,6,0))</f>
        <v>Text col: Black</v>
      </c>
      <c r="G1287" s="60" t="str">
        <f>CONCATENATE($S$2&amp;": "&amp;VLOOKUP($B1286,$M$3:$T$34,7,0))</f>
        <v>BG col: White</v>
      </c>
      <c r="H1287" s="61" t="str">
        <f>CONCATENATE($T$2&amp;": "&amp;VLOOKUP($B1286,$M$3:$T$34,8,0))</f>
        <v>Just: Left</v>
      </c>
      <c r="J1287" s="91" t="s">
        <v>48</v>
      </c>
      <c r="K1287" s="43"/>
      <c r="L1287" s="43"/>
    </row>
    <row r="1288" spans="1:20" s="3" customFormat="1" x14ac:dyDescent="0.25">
      <c r="A1288" s="59" t="s">
        <v>73</v>
      </c>
      <c r="B1288" s="283" t="str">
        <f>CONCATENATE("Prompt for data entry - ",B1289)</f>
        <v>Prompt for data entry - Deductible balancing adjustment amounts on disposal of depreciating assets</v>
      </c>
      <c r="C1288" s="279"/>
      <c r="D1288" s="279"/>
      <c r="E1288" s="279"/>
      <c r="F1288" s="279"/>
      <c r="G1288" s="279"/>
      <c r="H1288" s="48"/>
      <c r="I1288" s="76"/>
      <c r="J1288" s="91" t="s">
        <v>103</v>
      </c>
      <c r="K1288" s="43"/>
      <c r="L1288" s="43"/>
    </row>
    <row r="1289" spans="1:20" s="3" customFormat="1" x14ac:dyDescent="0.25">
      <c r="A1289" s="62" t="s">
        <v>74</v>
      </c>
      <c r="B1289" s="94" t="s">
        <v>220</v>
      </c>
      <c r="C1289" s="94"/>
      <c r="D1289" s="94"/>
      <c r="E1289" s="94"/>
      <c r="F1289" s="94"/>
      <c r="G1289" s="94"/>
      <c r="H1289" s="48"/>
      <c r="J1289" s="91" t="s">
        <v>103</v>
      </c>
      <c r="K1289" s="43"/>
      <c r="L1289" s="43"/>
    </row>
    <row r="1290" spans="1:20" s="3" customFormat="1" ht="15.75" customHeight="1" x14ac:dyDescent="0.25">
      <c r="A1290" s="64" t="s">
        <v>78</v>
      </c>
      <c r="B1290" s="47" t="s">
        <v>256</v>
      </c>
      <c r="C1290" s="47"/>
      <c r="D1290" s="47"/>
      <c r="E1290" s="47"/>
      <c r="F1290" s="47"/>
      <c r="G1290" s="47"/>
      <c r="H1290" s="48"/>
      <c r="J1290" s="91" t="s">
        <v>48</v>
      </c>
      <c r="K1290" s="43"/>
      <c r="L1290" s="43"/>
    </row>
    <row r="1291" spans="1:20" s="3" customFormat="1" ht="15.75" customHeight="1" x14ac:dyDescent="0.25">
      <c r="A1291" s="64" t="s">
        <v>66</v>
      </c>
      <c r="B1291" s="279" t="s">
        <v>115</v>
      </c>
      <c r="C1291" s="279"/>
      <c r="D1291" s="279"/>
      <c r="E1291" s="279"/>
      <c r="F1291" s="279"/>
      <c r="G1291" s="279"/>
      <c r="H1291" s="48"/>
      <c r="J1291" s="91" t="s">
        <v>48</v>
      </c>
      <c r="K1291" s="43"/>
      <c r="L1291" s="43"/>
    </row>
    <row r="1292" spans="1:20" s="3" customFormat="1" ht="15.75" customHeight="1" x14ac:dyDescent="0.25">
      <c r="A1292" s="64" t="s">
        <v>84</v>
      </c>
      <c r="B1292" s="47" t="s">
        <v>48</v>
      </c>
      <c r="C1292" s="47"/>
      <c r="D1292" s="47"/>
      <c r="E1292" s="47"/>
      <c r="F1292" s="47"/>
      <c r="G1292" s="47"/>
      <c r="H1292" s="48"/>
      <c r="J1292" s="91" t="s">
        <v>48</v>
      </c>
      <c r="K1292" s="43"/>
      <c r="L1292" s="43"/>
    </row>
    <row r="1293" spans="1:20" x14ac:dyDescent="0.25">
      <c r="A1293" s="64" t="s">
        <v>105</v>
      </c>
      <c r="B1293" s="47" t="s">
        <v>48</v>
      </c>
      <c r="C1293" s="47"/>
      <c r="D1293" s="47"/>
      <c r="E1293" s="47"/>
      <c r="F1293" s="47"/>
      <c r="G1293" s="47"/>
      <c r="H1293" s="48"/>
      <c r="I1293" s="3"/>
      <c r="J1293" s="91" t="s">
        <v>48</v>
      </c>
      <c r="K1293" s="43"/>
      <c r="L1293" s="43"/>
      <c r="M1293" s="3"/>
      <c r="N1293" s="3"/>
      <c r="O1293" s="3"/>
      <c r="P1293" s="3"/>
      <c r="Q1293" s="3"/>
      <c r="R1293" s="3"/>
    </row>
    <row r="1294" spans="1:20" s="3" customFormat="1" ht="15" customHeight="1" x14ac:dyDescent="0.25">
      <c r="A1294" s="64" t="s">
        <v>106</v>
      </c>
      <c r="B1294" s="47" t="s">
        <v>48</v>
      </c>
      <c r="C1294" s="47"/>
      <c r="D1294" s="47"/>
      <c r="E1294" s="47"/>
      <c r="F1294" s="47"/>
      <c r="G1294" s="47"/>
      <c r="H1294" s="48"/>
      <c r="J1294" s="91" t="s">
        <v>48</v>
      </c>
      <c r="K1294" s="43"/>
      <c r="L1294" s="43"/>
      <c r="M1294" s="69"/>
      <c r="N1294" s="69"/>
      <c r="O1294" s="69"/>
      <c r="P1294" s="69"/>
      <c r="Q1294" s="69"/>
      <c r="R1294" s="69"/>
    </row>
    <row r="1295" spans="1:20" s="3" customFormat="1" ht="15.75" customHeight="1" x14ac:dyDescent="0.25">
      <c r="A1295" s="64" t="s">
        <v>107</v>
      </c>
      <c r="B1295" s="47" t="s">
        <v>48</v>
      </c>
      <c r="C1295" s="47"/>
      <c r="D1295" s="47"/>
      <c r="E1295" s="47"/>
      <c r="F1295" s="47"/>
      <c r="G1295" s="47"/>
      <c r="H1295" s="48"/>
      <c r="J1295" s="91" t="s">
        <v>48</v>
      </c>
      <c r="K1295" s="43"/>
      <c r="L1295" s="43"/>
    </row>
    <row r="1296" spans="1:20" s="3" customFormat="1" ht="15.75" customHeight="1" x14ac:dyDescent="0.25">
      <c r="A1296" s="68" t="s">
        <v>108</v>
      </c>
      <c r="B1296" s="47" t="str">
        <f>IF(B1286=$M$4,"Yes","No")</f>
        <v>No</v>
      </c>
      <c r="C1296" s="47"/>
      <c r="D1296" s="47"/>
      <c r="E1296" s="47"/>
      <c r="F1296" s="47"/>
      <c r="G1296" s="47"/>
      <c r="H1296" s="67"/>
      <c r="J1296" s="91" t="s">
        <v>48</v>
      </c>
      <c r="K1296" s="43"/>
      <c r="L1296" s="43"/>
    </row>
    <row r="1297" spans="1:20" s="3" customFormat="1" ht="13.5" customHeight="1" x14ac:dyDescent="0.25">
      <c r="A1297" s="62" t="s">
        <v>93</v>
      </c>
      <c r="B1297" s="279"/>
      <c r="C1297" s="279"/>
      <c r="D1297" s="279"/>
      <c r="E1297" s="279"/>
      <c r="F1297" s="279"/>
      <c r="G1297" s="279"/>
      <c r="H1297" s="48"/>
      <c r="I1297" s="75"/>
      <c r="J1297" s="91" t="s">
        <v>48</v>
      </c>
      <c r="K1297" s="43"/>
      <c r="L1297" s="43"/>
    </row>
    <row r="1298" spans="1:20" s="3" customFormat="1" thickBot="1" x14ac:dyDescent="0.25">
      <c r="A1298" s="70"/>
      <c r="B1298" s="47"/>
      <c r="C1298" s="47"/>
      <c r="D1298" s="47"/>
      <c r="E1298" s="47"/>
      <c r="F1298" s="47"/>
      <c r="G1298" s="47"/>
      <c r="H1298" s="48"/>
      <c r="J1298" s="91" t="s">
        <v>48</v>
      </c>
      <c r="K1298" s="43"/>
      <c r="L1298" s="43"/>
      <c r="S1298" s="76"/>
      <c r="T1298" s="76"/>
    </row>
    <row r="1299" spans="1:20" s="3" customFormat="1" ht="15.75" thickBot="1" x14ac:dyDescent="0.3">
      <c r="A1299" s="108" t="s">
        <v>343</v>
      </c>
      <c r="B1299" s="280" t="str">
        <f>CONCATENATE("Enter information - Data entry - ",B1289)</f>
        <v>Enter information - Data entry - Deductible balancing adjustment amounts on disposal of depreciating assets</v>
      </c>
      <c r="C1299" s="281"/>
      <c r="D1299" s="281"/>
      <c r="E1299" s="281"/>
      <c r="F1299" s="281"/>
      <c r="G1299" s="281"/>
      <c r="H1299" s="282"/>
      <c r="J1299" s="91" t="s">
        <v>103</v>
      </c>
      <c r="K1299" s="43"/>
      <c r="L1299" s="43"/>
      <c r="M1299" s="76"/>
      <c r="N1299" s="76"/>
      <c r="O1299" s="76"/>
      <c r="P1299" s="76"/>
      <c r="Q1299" s="76"/>
      <c r="R1299" s="76"/>
    </row>
    <row r="1300" spans="1:20" s="3" customFormat="1" x14ac:dyDescent="0.25">
      <c r="A1300" s="62" t="s">
        <v>66</v>
      </c>
      <c r="B1300" s="47" t="s">
        <v>408</v>
      </c>
      <c r="C1300" s="47"/>
      <c r="D1300" s="47"/>
      <c r="E1300" s="47"/>
      <c r="F1300" s="47"/>
      <c r="G1300" s="47"/>
      <c r="H1300" s="48"/>
      <c r="J1300" s="91" t="s">
        <v>48</v>
      </c>
      <c r="K1300" s="43"/>
      <c r="L1300" s="43"/>
    </row>
    <row r="1301" spans="1:20" s="3" customFormat="1" ht="29.25" x14ac:dyDescent="0.25">
      <c r="A1301" s="62"/>
      <c r="B1301" s="60" t="str">
        <f>CONCATENATE($N$2&amp;": "&amp;VLOOKUP($B1300,$M$3:$T$34,2,0))</f>
        <v>Font: Arial</v>
      </c>
      <c r="C1301" s="60" t="str">
        <f>CONCATENATE($O$2&amp;": "&amp;VLOOKUP($B1300,$M$3:$T$34,3,0))</f>
        <v>T-face: Normal</v>
      </c>
      <c r="D1301" s="60" t="str">
        <f>CONCATENATE($P$2&amp;": "&amp;VLOOKUP($B1300,$M$3:$T$34,4,0))</f>
        <v>Font size: 11</v>
      </c>
      <c r="E1301" s="60" t="str">
        <f>CONCATENATE($Q$2&amp;": "&amp;VLOOKUP($B1300,$M$3:$T$34,5,0))</f>
        <v>Row height: Dependant</v>
      </c>
      <c r="F1301" s="60" t="str">
        <f>CONCATENATE($R$2&amp;": "&amp;VLOOKUP($B1300,$M$3:$T$34,6,0))</f>
        <v>Text col: Black</v>
      </c>
      <c r="G1301" s="60" t="str">
        <f>CONCATENATE($S$2&amp;": "&amp;VLOOKUP($B1300,$M$3:$T$34,7,0))</f>
        <v>BG col: Sky blue</v>
      </c>
      <c r="H1301" s="61" t="str">
        <f>CONCATENATE($T$2&amp;": "&amp;VLOOKUP($B1300,$M$3:$T$34,8,0))</f>
        <v>Just: Right</v>
      </c>
      <c r="J1301" s="91" t="s">
        <v>48</v>
      </c>
      <c r="K1301" s="43"/>
      <c r="L1301" s="43"/>
    </row>
    <row r="1302" spans="1:20" s="3" customFormat="1" x14ac:dyDescent="0.25">
      <c r="A1302" s="62" t="s">
        <v>73</v>
      </c>
      <c r="B1302" s="283" t="str">
        <f>CONCATENATE("Data entry - ",B1289)</f>
        <v>Data entry - Deductible balancing adjustment amounts on disposal of depreciating assets</v>
      </c>
      <c r="C1302" s="279"/>
      <c r="D1302" s="279"/>
      <c r="E1302" s="279"/>
      <c r="F1302" s="279"/>
      <c r="G1302" s="279"/>
      <c r="H1302" s="48"/>
      <c r="J1302" s="91" t="s">
        <v>103</v>
      </c>
      <c r="K1302" s="43"/>
      <c r="L1302" s="43"/>
    </row>
    <row r="1303" spans="1:20" s="3" customFormat="1" x14ac:dyDescent="0.25">
      <c r="A1303" s="62" t="s">
        <v>74</v>
      </c>
      <c r="B1303" s="47"/>
      <c r="C1303" s="47"/>
      <c r="D1303" s="47"/>
      <c r="E1303" s="47"/>
      <c r="F1303" s="47"/>
      <c r="G1303" s="47"/>
      <c r="H1303" s="48"/>
      <c r="J1303" s="91" t="s">
        <v>48</v>
      </c>
      <c r="K1303" s="43"/>
      <c r="L1303" s="43"/>
    </row>
    <row r="1304" spans="1:20" s="3" customFormat="1" ht="15.75" customHeight="1" x14ac:dyDescent="0.25">
      <c r="A1304" s="64" t="s">
        <v>78</v>
      </c>
      <c r="B1304" s="47" t="s">
        <v>148</v>
      </c>
      <c r="C1304" s="47"/>
      <c r="D1304" s="47"/>
      <c r="E1304" s="47"/>
      <c r="F1304" s="47"/>
      <c r="G1304" s="47"/>
      <c r="H1304" s="48"/>
      <c r="J1304" s="91" t="s">
        <v>48</v>
      </c>
      <c r="K1304" s="43"/>
      <c r="L1304" s="43"/>
    </row>
    <row r="1305" spans="1:20" s="3" customFormat="1" ht="15.75" customHeight="1" x14ac:dyDescent="0.25">
      <c r="A1305" s="64" t="s">
        <v>66</v>
      </c>
      <c r="B1305" s="279" t="s">
        <v>145</v>
      </c>
      <c r="C1305" s="279"/>
      <c r="D1305" s="279"/>
      <c r="E1305" s="279"/>
      <c r="F1305" s="279"/>
      <c r="G1305" s="279"/>
      <c r="H1305" s="48"/>
      <c r="J1305" s="91" t="s">
        <v>48</v>
      </c>
      <c r="K1305" s="43"/>
      <c r="L1305" s="43"/>
    </row>
    <row r="1306" spans="1:20" s="3" customFormat="1" ht="15.75" customHeight="1" x14ac:dyDescent="0.25">
      <c r="A1306" s="64" t="s">
        <v>84</v>
      </c>
      <c r="B1306" s="79">
        <f>$B$1596</f>
        <v>0</v>
      </c>
      <c r="C1306" s="47"/>
      <c r="D1306" s="47"/>
      <c r="E1306" s="47"/>
      <c r="F1306" s="47"/>
      <c r="G1306" s="47"/>
      <c r="H1306" s="48"/>
      <c r="J1306" s="91" t="s">
        <v>103</v>
      </c>
      <c r="K1306" s="43"/>
      <c r="L1306" s="43"/>
    </row>
    <row r="1307" spans="1:20" x14ac:dyDescent="0.25">
      <c r="A1307" s="64" t="s">
        <v>105</v>
      </c>
      <c r="B1307" s="79">
        <f>$B$1597</f>
        <v>99999999.989999995</v>
      </c>
      <c r="C1307" s="47"/>
      <c r="D1307" s="47"/>
      <c r="E1307" s="47"/>
      <c r="F1307" s="47"/>
      <c r="G1307" s="47"/>
      <c r="H1307" s="48"/>
      <c r="I1307" s="3"/>
      <c r="J1307" s="91" t="s">
        <v>103</v>
      </c>
      <c r="K1307" s="43"/>
      <c r="L1307" s="43"/>
      <c r="M1307" s="3"/>
      <c r="N1307" s="3"/>
      <c r="O1307" s="3"/>
      <c r="P1307" s="3"/>
      <c r="Q1307" s="3"/>
      <c r="R1307" s="3"/>
    </row>
    <row r="1308" spans="1:20" s="3" customFormat="1" ht="15.75" customHeight="1" x14ac:dyDescent="0.25">
      <c r="A1308" s="64" t="s">
        <v>106</v>
      </c>
      <c r="B1308" s="284" t="s">
        <v>48</v>
      </c>
      <c r="C1308" s="284"/>
      <c r="D1308" s="284"/>
      <c r="E1308" s="284"/>
      <c r="F1308" s="284"/>
      <c r="G1308" s="284"/>
      <c r="H1308" s="48"/>
      <c r="J1308" s="91" t="s">
        <v>48</v>
      </c>
      <c r="L1308" s="43"/>
      <c r="M1308" s="69"/>
      <c r="N1308" s="69"/>
      <c r="O1308" s="69"/>
      <c r="P1308" s="69"/>
      <c r="Q1308" s="69"/>
      <c r="R1308" s="69"/>
    </row>
    <row r="1309" spans="1:20" s="3" customFormat="1" ht="15.75" customHeight="1" x14ac:dyDescent="0.25">
      <c r="A1309" s="64" t="s">
        <v>107</v>
      </c>
      <c r="B1309" s="47" t="s">
        <v>48</v>
      </c>
      <c r="C1309" s="47"/>
      <c r="D1309" s="47"/>
      <c r="E1309" s="47"/>
      <c r="F1309" s="47"/>
      <c r="G1309" s="47"/>
      <c r="H1309" s="48"/>
      <c r="J1309" s="91" t="s">
        <v>48</v>
      </c>
      <c r="K1309" s="43"/>
      <c r="L1309" s="43"/>
    </row>
    <row r="1310" spans="1:20" s="3" customFormat="1" ht="15.75" customHeight="1" x14ac:dyDescent="0.25">
      <c r="A1310" s="68" t="s">
        <v>108</v>
      </c>
      <c r="B1310" s="47" t="s">
        <v>409</v>
      </c>
      <c r="C1310" s="47"/>
      <c r="D1310" s="47"/>
      <c r="E1310" s="47"/>
      <c r="F1310" s="47"/>
      <c r="G1310" s="47"/>
      <c r="H1310" s="67"/>
      <c r="J1310" s="91" t="s">
        <v>103</v>
      </c>
      <c r="K1310" s="43"/>
      <c r="L1310" s="43"/>
    </row>
    <row r="1311" spans="1:20" s="3" customFormat="1" ht="13.5" customHeight="1" x14ac:dyDescent="0.25">
      <c r="A1311" s="62" t="s">
        <v>93</v>
      </c>
      <c r="B1311" s="279"/>
      <c r="C1311" s="279"/>
      <c r="D1311" s="279"/>
      <c r="E1311" s="279"/>
      <c r="F1311" s="279"/>
      <c r="G1311" s="279"/>
      <c r="H1311" s="48"/>
      <c r="I1311" s="75"/>
      <c r="J1311" s="91" t="s">
        <v>48</v>
      </c>
      <c r="K1311" s="43"/>
      <c r="L1311" s="43"/>
    </row>
    <row r="1312" spans="1:20" s="3" customFormat="1" thickBot="1" x14ac:dyDescent="0.25">
      <c r="A1312" s="70"/>
      <c r="B1312" s="47"/>
      <c r="C1312" s="47"/>
      <c r="D1312" s="47"/>
      <c r="E1312" s="47"/>
      <c r="F1312" s="47"/>
      <c r="G1312" s="47"/>
      <c r="H1312" s="48"/>
      <c r="J1312" s="91" t="s">
        <v>48</v>
      </c>
      <c r="K1312" s="43"/>
      <c r="L1312" s="43"/>
    </row>
    <row r="1313" spans="1:20" s="3" customFormat="1" ht="15.75" thickBot="1" x14ac:dyDescent="0.3">
      <c r="A1313" s="108" t="s">
        <v>344</v>
      </c>
      <c r="B1313" s="285" t="str">
        <f>CONCATENATE("Enter information - Row identifier - ",B1331)</f>
        <v>Enter information - Row identifier - Deduction for decline in value of depreciating assets</v>
      </c>
      <c r="C1313" s="286"/>
      <c r="D1313" s="286"/>
      <c r="E1313" s="286"/>
      <c r="F1313" s="286"/>
      <c r="G1313" s="286"/>
      <c r="H1313" s="287"/>
      <c r="J1313" s="91" t="s">
        <v>103</v>
      </c>
      <c r="K1313" s="43"/>
      <c r="L1313" s="43"/>
    </row>
    <row r="1314" spans="1:20" s="3" customFormat="1" x14ac:dyDescent="0.25">
      <c r="A1314" s="62" t="s">
        <v>66</v>
      </c>
      <c r="B1314" s="47" t="s">
        <v>405</v>
      </c>
      <c r="C1314" s="47"/>
      <c r="D1314" s="47"/>
      <c r="E1314" s="47"/>
      <c r="F1314" s="47"/>
      <c r="G1314" s="47"/>
      <c r="H1314" s="48"/>
      <c r="J1314" s="91" t="s">
        <v>48</v>
      </c>
      <c r="K1314" s="43"/>
      <c r="L1314" s="43"/>
    </row>
    <row r="1315" spans="1:20" s="3" customFormat="1" ht="29.25" x14ac:dyDescent="0.25">
      <c r="A1315" s="62"/>
      <c r="B1315" s="60" t="str">
        <f>CONCATENATE($N$2&amp;": "&amp;VLOOKUP($B1314,$M$3:$T$34,2,0))</f>
        <v>Font: Arial</v>
      </c>
      <c r="C1315" s="60" t="str">
        <f>CONCATENATE($O$2&amp;": "&amp;VLOOKUP($B1314,$M$3:$T$34,3,0))</f>
        <v>T-face: Normal</v>
      </c>
      <c r="D1315" s="60" t="str">
        <f>CONCATENATE($P$2&amp;": "&amp;VLOOKUP($B1314,$M$3:$T$34,4,0))</f>
        <v>Font size: 11</v>
      </c>
      <c r="E1315" s="60" t="str">
        <f>CONCATENATE($Q$2&amp;": "&amp;VLOOKUP($B1314,$M$3:$T$34,5,0))</f>
        <v>Row height: 22.5</v>
      </c>
      <c r="F1315" s="60" t="str">
        <f>CONCATENATE($R$2&amp;": "&amp;VLOOKUP($B1314,$M$3:$T$34,6,0))</f>
        <v>Text col: Black</v>
      </c>
      <c r="G1315" s="60" t="str">
        <f>CONCATENATE($S$2&amp;": "&amp;VLOOKUP($B1314,$M$3:$T$34,7,0))</f>
        <v>BG col: White</v>
      </c>
      <c r="H1315" s="61" t="str">
        <f>CONCATENATE($T$2&amp;": "&amp;VLOOKUP($B1314,$M$3:$T$34,8,0))</f>
        <v>Just: Centre</v>
      </c>
      <c r="J1315" s="91" t="s">
        <v>48</v>
      </c>
      <c r="K1315" s="43"/>
      <c r="L1315" s="43"/>
    </row>
    <row r="1316" spans="1:20" s="3" customFormat="1" x14ac:dyDescent="0.25">
      <c r="A1316" s="62" t="s">
        <v>73</v>
      </c>
      <c r="B1316" s="288" t="str">
        <f>CONCATENATE("Row identifier - ",B1331)</f>
        <v>Row identifier - Deduction for decline in value of depreciating assets</v>
      </c>
      <c r="C1316" s="289"/>
      <c r="D1316" s="289"/>
      <c r="E1316" s="289"/>
      <c r="F1316" s="289"/>
      <c r="G1316" s="289"/>
      <c r="H1316" s="48"/>
      <c r="J1316" s="91" t="s">
        <v>103</v>
      </c>
      <c r="K1316" s="43"/>
      <c r="L1316" s="43"/>
    </row>
    <row r="1317" spans="1:20" s="3" customFormat="1" x14ac:dyDescent="0.25">
      <c r="A1317" s="62" t="s">
        <v>74</v>
      </c>
      <c r="B1317" s="94" t="s">
        <v>215</v>
      </c>
      <c r="C1317" s="94"/>
      <c r="D1317" s="94"/>
      <c r="E1317" s="94"/>
      <c r="F1317" s="94"/>
      <c r="G1317" s="94"/>
      <c r="H1317" s="48"/>
      <c r="J1317" s="91" t="s">
        <v>103</v>
      </c>
      <c r="K1317" s="43"/>
      <c r="L1317" s="43"/>
    </row>
    <row r="1318" spans="1:20" s="3" customFormat="1" ht="15.75" customHeight="1" x14ac:dyDescent="0.25">
      <c r="A1318" s="64" t="s">
        <v>78</v>
      </c>
      <c r="B1318" s="47" t="s">
        <v>266</v>
      </c>
      <c r="C1318" s="47"/>
      <c r="D1318" s="47"/>
      <c r="E1318" s="47"/>
      <c r="F1318" s="47"/>
      <c r="G1318" s="47"/>
      <c r="H1318" s="48"/>
      <c r="J1318" s="91" t="s">
        <v>48</v>
      </c>
      <c r="K1318" s="43"/>
      <c r="L1318" s="43"/>
    </row>
    <row r="1319" spans="1:20" s="3" customFormat="1" ht="15.75" customHeight="1" x14ac:dyDescent="0.25">
      <c r="A1319" s="64" t="s">
        <v>66</v>
      </c>
      <c r="B1319" s="279" t="s">
        <v>115</v>
      </c>
      <c r="C1319" s="279"/>
      <c r="D1319" s="279"/>
      <c r="E1319" s="279"/>
      <c r="F1319" s="279"/>
      <c r="G1319" s="279"/>
      <c r="H1319" s="48"/>
      <c r="J1319" s="91" t="s">
        <v>48</v>
      </c>
      <c r="K1319" s="43"/>
      <c r="L1319" s="43"/>
    </row>
    <row r="1320" spans="1:20" s="3" customFormat="1" ht="15.75" customHeight="1" x14ac:dyDescent="0.25">
      <c r="A1320" s="64" t="s">
        <v>84</v>
      </c>
      <c r="B1320" s="79" t="s">
        <v>48</v>
      </c>
      <c r="C1320" s="47"/>
      <c r="D1320" s="47"/>
      <c r="E1320" s="47"/>
      <c r="F1320" s="47"/>
      <c r="G1320" s="47"/>
      <c r="H1320" s="48"/>
      <c r="J1320" s="91" t="s">
        <v>48</v>
      </c>
      <c r="K1320" s="43"/>
      <c r="L1320" s="43"/>
    </row>
    <row r="1321" spans="1:20" x14ac:dyDescent="0.25">
      <c r="A1321" s="64" t="s">
        <v>105</v>
      </c>
      <c r="B1321" s="79" t="s">
        <v>48</v>
      </c>
      <c r="C1321" s="47"/>
      <c r="D1321" s="47"/>
      <c r="E1321" s="47"/>
      <c r="F1321" s="47"/>
      <c r="G1321" s="47"/>
      <c r="H1321" s="48"/>
      <c r="I1321" s="3"/>
      <c r="J1321" s="91" t="s">
        <v>48</v>
      </c>
      <c r="K1321" s="43"/>
      <c r="L1321" s="43"/>
      <c r="M1321" s="3"/>
      <c r="N1321" s="3"/>
      <c r="O1321" s="3"/>
      <c r="P1321" s="3"/>
      <c r="Q1321" s="3"/>
      <c r="R1321" s="3"/>
    </row>
    <row r="1322" spans="1:20" s="3" customFormat="1" ht="15" customHeight="1" x14ac:dyDescent="0.25">
      <c r="A1322" s="64" t="s">
        <v>106</v>
      </c>
      <c r="B1322" s="284" t="s">
        <v>48</v>
      </c>
      <c r="C1322" s="284"/>
      <c r="D1322" s="284"/>
      <c r="E1322" s="284"/>
      <c r="F1322" s="284"/>
      <c r="G1322" s="284"/>
      <c r="H1322" s="48"/>
      <c r="J1322" s="91" t="s">
        <v>48</v>
      </c>
      <c r="K1322" s="43"/>
      <c r="L1322" s="43"/>
      <c r="M1322" s="69"/>
      <c r="N1322" s="69"/>
      <c r="O1322" s="69"/>
      <c r="P1322" s="69"/>
      <c r="Q1322" s="69"/>
      <c r="R1322" s="69"/>
    </row>
    <row r="1323" spans="1:20" s="3" customFormat="1" ht="15.75" customHeight="1" x14ac:dyDescent="0.25">
      <c r="A1323" s="64" t="s">
        <v>107</v>
      </c>
      <c r="B1323" s="47" t="s">
        <v>48</v>
      </c>
      <c r="C1323" s="47"/>
      <c r="D1323" s="47"/>
      <c r="E1323" s="47"/>
      <c r="F1323" s="47"/>
      <c r="G1323" s="47"/>
      <c r="H1323" s="48"/>
      <c r="J1323" s="91" t="s">
        <v>48</v>
      </c>
      <c r="K1323" s="43"/>
      <c r="L1323" s="43"/>
    </row>
    <row r="1324" spans="1:20" s="3" customFormat="1" ht="15.75" customHeight="1" x14ac:dyDescent="0.25">
      <c r="A1324" s="68" t="s">
        <v>108</v>
      </c>
      <c r="B1324" s="47" t="s">
        <v>267</v>
      </c>
      <c r="C1324" s="47"/>
      <c r="D1324" s="47"/>
      <c r="E1324" s="47"/>
      <c r="F1324" s="47"/>
      <c r="G1324" s="47"/>
      <c r="H1324" s="67"/>
      <c r="J1324" s="91" t="s">
        <v>48</v>
      </c>
      <c r="K1324" s="43"/>
      <c r="L1324" s="43"/>
    </row>
    <row r="1325" spans="1:20" s="3" customFormat="1" ht="13.5" customHeight="1" x14ac:dyDescent="0.25">
      <c r="A1325" s="62" t="s">
        <v>93</v>
      </c>
      <c r="B1325" s="279"/>
      <c r="C1325" s="279"/>
      <c r="D1325" s="279"/>
      <c r="E1325" s="279"/>
      <c r="F1325" s="279"/>
      <c r="G1325" s="279"/>
      <c r="H1325" s="48"/>
      <c r="I1325" s="75"/>
      <c r="J1325" s="91" t="s">
        <v>48</v>
      </c>
      <c r="K1325" s="43"/>
      <c r="L1325" s="43"/>
    </row>
    <row r="1326" spans="1:20" s="76" customFormat="1" thickBot="1" x14ac:dyDescent="0.25">
      <c r="A1326" s="70"/>
      <c r="B1326" s="47"/>
      <c r="C1326" s="47"/>
      <c r="D1326" s="47"/>
      <c r="E1326" s="47"/>
      <c r="F1326" s="47"/>
      <c r="G1326" s="47"/>
      <c r="H1326" s="48"/>
      <c r="I1326" s="3"/>
      <c r="J1326" s="91" t="s">
        <v>48</v>
      </c>
      <c r="K1326" s="43"/>
      <c r="L1326" s="43"/>
      <c r="M1326" s="3"/>
      <c r="N1326" s="3"/>
      <c r="O1326" s="3"/>
      <c r="P1326" s="3"/>
      <c r="Q1326" s="3"/>
      <c r="R1326" s="3"/>
      <c r="S1326" s="3"/>
      <c r="T1326" s="3"/>
    </row>
    <row r="1327" spans="1:20" s="3" customFormat="1" ht="15" customHeight="1" thickBot="1" x14ac:dyDescent="0.3">
      <c r="A1327" s="108" t="s">
        <v>345</v>
      </c>
      <c r="B1327" s="280" t="str">
        <f>CONCATENATE("Enter information - Prompt - ",B1331)</f>
        <v>Enter information - Prompt - Deduction for decline in value of depreciating assets</v>
      </c>
      <c r="C1327" s="281"/>
      <c r="D1327" s="281"/>
      <c r="E1327" s="281"/>
      <c r="F1327" s="281"/>
      <c r="G1327" s="281"/>
      <c r="H1327" s="282"/>
      <c r="J1327" s="91" t="s">
        <v>103</v>
      </c>
      <c r="K1327" s="43"/>
      <c r="L1327" s="43"/>
    </row>
    <row r="1328" spans="1:20" s="3" customFormat="1" x14ac:dyDescent="0.25">
      <c r="A1328" s="62" t="s">
        <v>66</v>
      </c>
      <c r="B1328" s="47" t="s">
        <v>149</v>
      </c>
      <c r="C1328" s="47"/>
      <c r="D1328" s="47"/>
      <c r="E1328" s="47"/>
      <c r="F1328" s="47"/>
      <c r="G1328" s="47"/>
      <c r="H1328" s="48"/>
      <c r="J1328" s="91" t="s">
        <v>48</v>
      </c>
      <c r="K1328" s="43"/>
      <c r="L1328" s="43"/>
    </row>
    <row r="1329" spans="1:20" s="3" customFormat="1" ht="29.25" x14ac:dyDescent="0.25">
      <c r="A1329" s="59"/>
      <c r="B1329" s="60" t="str">
        <f>CONCATENATE($N$2&amp;": "&amp;VLOOKUP($B1328,$M$3:$T$34,2,0))</f>
        <v>Font: Arial</v>
      </c>
      <c r="C1329" s="60" t="str">
        <f>CONCATENATE($O$2&amp;": "&amp;VLOOKUP($B1328,$M$3:$T$34,3,0))</f>
        <v>T-face: Normal</v>
      </c>
      <c r="D1329" s="60" t="str">
        <f>CONCATENATE($P$2&amp;": "&amp;VLOOKUP($B1328,$M$3:$T$34,4,0))</f>
        <v>Font size: 11</v>
      </c>
      <c r="E1329" s="60" t="str">
        <f>CONCATENATE($Q$2&amp;": "&amp;VLOOKUP($B1328,$M$3:$T$34,5,0))</f>
        <v>Row height: 22.5</v>
      </c>
      <c r="F1329" s="60" t="str">
        <f>CONCATENATE($R$2&amp;": "&amp;VLOOKUP($B1328,$M$3:$T$34,6,0))</f>
        <v>Text col: Black</v>
      </c>
      <c r="G1329" s="60" t="str">
        <f>CONCATENATE($S$2&amp;": "&amp;VLOOKUP($B1328,$M$3:$T$34,7,0))</f>
        <v>BG col: White</v>
      </c>
      <c r="H1329" s="61" t="str">
        <f>CONCATENATE($T$2&amp;": "&amp;VLOOKUP($B1328,$M$3:$T$34,8,0))</f>
        <v>Just: Left</v>
      </c>
      <c r="J1329" s="91" t="s">
        <v>48</v>
      </c>
      <c r="K1329" s="43"/>
      <c r="L1329" s="43"/>
    </row>
    <row r="1330" spans="1:20" s="3" customFormat="1" x14ac:dyDescent="0.25">
      <c r="A1330" s="59" t="s">
        <v>73</v>
      </c>
      <c r="B1330" s="283" t="str">
        <f>CONCATENATE("Prompt for data entry - ",B1331)</f>
        <v>Prompt for data entry - Deduction for decline in value of depreciating assets</v>
      </c>
      <c r="C1330" s="279"/>
      <c r="D1330" s="279"/>
      <c r="E1330" s="279"/>
      <c r="F1330" s="279"/>
      <c r="G1330" s="279"/>
      <c r="H1330" s="48"/>
      <c r="I1330" s="76"/>
      <c r="J1330" s="91" t="s">
        <v>103</v>
      </c>
      <c r="K1330" s="43"/>
      <c r="L1330" s="43"/>
    </row>
    <row r="1331" spans="1:20" s="3" customFormat="1" x14ac:dyDescent="0.25">
      <c r="A1331" s="62" t="s">
        <v>74</v>
      </c>
      <c r="B1331" s="94" t="s">
        <v>221</v>
      </c>
      <c r="C1331" s="94"/>
      <c r="D1331" s="94"/>
      <c r="E1331" s="94"/>
      <c r="F1331" s="94"/>
      <c r="G1331" s="94"/>
      <c r="H1331" s="48"/>
      <c r="J1331" s="91" t="s">
        <v>103</v>
      </c>
      <c r="K1331" s="43"/>
      <c r="L1331" s="43"/>
    </row>
    <row r="1332" spans="1:20" s="3" customFormat="1" ht="15.75" customHeight="1" x14ac:dyDescent="0.25">
      <c r="A1332" s="64" t="s">
        <v>78</v>
      </c>
      <c r="B1332" s="47" t="s">
        <v>256</v>
      </c>
      <c r="C1332" s="47"/>
      <c r="D1332" s="47"/>
      <c r="E1332" s="47"/>
      <c r="F1332" s="47"/>
      <c r="G1332" s="47"/>
      <c r="H1332" s="48"/>
      <c r="J1332" s="91" t="s">
        <v>48</v>
      </c>
      <c r="K1332" s="43"/>
      <c r="L1332" s="43"/>
    </row>
    <row r="1333" spans="1:20" s="3" customFormat="1" ht="15.75" customHeight="1" x14ac:dyDescent="0.25">
      <c r="A1333" s="64" t="s">
        <v>66</v>
      </c>
      <c r="B1333" s="279" t="s">
        <v>115</v>
      </c>
      <c r="C1333" s="279"/>
      <c r="D1333" s="279"/>
      <c r="E1333" s="279"/>
      <c r="F1333" s="279"/>
      <c r="G1333" s="279"/>
      <c r="H1333" s="48"/>
      <c r="J1333" s="91" t="s">
        <v>48</v>
      </c>
      <c r="K1333" s="43"/>
      <c r="L1333" s="43"/>
    </row>
    <row r="1334" spans="1:20" s="3" customFormat="1" ht="15.75" customHeight="1" x14ac:dyDescent="0.25">
      <c r="A1334" s="64" t="s">
        <v>84</v>
      </c>
      <c r="B1334" s="47" t="s">
        <v>48</v>
      </c>
      <c r="C1334" s="47"/>
      <c r="D1334" s="47"/>
      <c r="E1334" s="47"/>
      <c r="F1334" s="47"/>
      <c r="G1334" s="47"/>
      <c r="H1334" s="48"/>
      <c r="J1334" s="91" t="s">
        <v>48</v>
      </c>
      <c r="K1334" s="43"/>
      <c r="L1334" s="43"/>
    </row>
    <row r="1335" spans="1:20" x14ac:dyDescent="0.25">
      <c r="A1335" s="64" t="s">
        <v>105</v>
      </c>
      <c r="B1335" s="47" t="s">
        <v>48</v>
      </c>
      <c r="C1335" s="47"/>
      <c r="D1335" s="47"/>
      <c r="E1335" s="47"/>
      <c r="F1335" s="47"/>
      <c r="G1335" s="47"/>
      <c r="H1335" s="48"/>
      <c r="I1335" s="3"/>
      <c r="J1335" s="91" t="s">
        <v>48</v>
      </c>
      <c r="K1335" s="43"/>
      <c r="L1335" s="43"/>
      <c r="M1335" s="3"/>
      <c r="N1335" s="3"/>
      <c r="O1335" s="3"/>
      <c r="P1335" s="3"/>
      <c r="Q1335" s="3"/>
      <c r="R1335" s="3"/>
    </row>
    <row r="1336" spans="1:20" s="3" customFormat="1" ht="15" customHeight="1" x14ac:dyDescent="0.25">
      <c r="A1336" s="64" t="s">
        <v>106</v>
      </c>
      <c r="B1336" s="47" t="s">
        <v>48</v>
      </c>
      <c r="C1336" s="47"/>
      <c r="D1336" s="47"/>
      <c r="E1336" s="47"/>
      <c r="F1336" s="47"/>
      <c r="G1336" s="47"/>
      <c r="H1336" s="48"/>
      <c r="J1336" s="91" t="s">
        <v>48</v>
      </c>
      <c r="K1336" s="43"/>
      <c r="L1336" s="43"/>
      <c r="M1336" s="69"/>
      <c r="N1336" s="69"/>
      <c r="O1336" s="69"/>
      <c r="P1336" s="69"/>
      <c r="Q1336" s="69"/>
      <c r="R1336" s="69"/>
    </row>
    <row r="1337" spans="1:20" s="3" customFormat="1" ht="15.75" customHeight="1" x14ac:dyDescent="0.25">
      <c r="A1337" s="64" t="s">
        <v>107</v>
      </c>
      <c r="B1337" s="47" t="s">
        <v>48</v>
      </c>
      <c r="C1337" s="47"/>
      <c r="D1337" s="47"/>
      <c r="E1337" s="47"/>
      <c r="F1337" s="47"/>
      <c r="G1337" s="47"/>
      <c r="H1337" s="48"/>
      <c r="J1337" s="91" t="s">
        <v>48</v>
      </c>
      <c r="K1337" s="43"/>
      <c r="L1337" s="43"/>
    </row>
    <row r="1338" spans="1:20" s="3" customFormat="1" ht="15.75" customHeight="1" x14ac:dyDescent="0.25">
      <c r="A1338" s="68" t="s">
        <v>108</v>
      </c>
      <c r="B1338" s="47" t="str">
        <f>IF(B1328=$M$4,"Yes","No")</f>
        <v>No</v>
      </c>
      <c r="C1338" s="47"/>
      <c r="D1338" s="47"/>
      <c r="E1338" s="47"/>
      <c r="F1338" s="47"/>
      <c r="G1338" s="47"/>
      <c r="H1338" s="67"/>
      <c r="J1338" s="91" t="s">
        <v>48</v>
      </c>
      <c r="K1338" s="43"/>
      <c r="L1338" s="43"/>
    </row>
    <row r="1339" spans="1:20" s="3" customFormat="1" ht="13.5" customHeight="1" x14ac:dyDescent="0.25">
      <c r="A1339" s="62" t="s">
        <v>93</v>
      </c>
      <c r="B1339" s="279"/>
      <c r="C1339" s="279"/>
      <c r="D1339" s="279"/>
      <c r="E1339" s="279"/>
      <c r="F1339" s="279"/>
      <c r="G1339" s="279"/>
      <c r="H1339" s="48"/>
      <c r="I1339" s="75"/>
      <c r="J1339" s="91" t="s">
        <v>48</v>
      </c>
      <c r="K1339" s="43"/>
      <c r="L1339" s="43"/>
    </row>
    <row r="1340" spans="1:20" s="3" customFormat="1" thickBot="1" x14ac:dyDescent="0.25">
      <c r="A1340" s="70"/>
      <c r="B1340" s="47"/>
      <c r="C1340" s="47"/>
      <c r="D1340" s="47"/>
      <c r="E1340" s="47"/>
      <c r="F1340" s="47"/>
      <c r="G1340" s="47"/>
      <c r="H1340" s="48"/>
      <c r="J1340" s="91" t="s">
        <v>48</v>
      </c>
      <c r="K1340" s="43"/>
      <c r="L1340" s="43"/>
      <c r="S1340" s="76"/>
      <c r="T1340" s="76"/>
    </row>
    <row r="1341" spans="1:20" s="3" customFormat="1" ht="15.75" thickBot="1" x14ac:dyDescent="0.3">
      <c r="A1341" s="108" t="s">
        <v>341</v>
      </c>
      <c r="B1341" s="280" t="str">
        <f>CONCATENATE("Enter information - Data entry - ",B1331)</f>
        <v>Enter information - Data entry - Deduction for decline in value of depreciating assets</v>
      </c>
      <c r="C1341" s="281"/>
      <c r="D1341" s="281"/>
      <c r="E1341" s="281"/>
      <c r="F1341" s="281"/>
      <c r="G1341" s="281"/>
      <c r="H1341" s="282"/>
      <c r="J1341" s="91" t="s">
        <v>103</v>
      </c>
      <c r="K1341" s="43"/>
      <c r="L1341" s="43"/>
      <c r="M1341" s="76"/>
      <c r="N1341" s="76"/>
      <c r="O1341" s="76"/>
      <c r="P1341" s="76"/>
      <c r="Q1341" s="76"/>
      <c r="R1341" s="76"/>
    </row>
    <row r="1342" spans="1:20" s="3" customFormat="1" x14ac:dyDescent="0.25">
      <c r="A1342" s="62" t="s">
        <v>66</v>
      </c>
      <c r="B1342" s="47" t="s">
        <v>407</v>
      </c>
      <c r="C1342" s="47"/>
      <c r="D1342" s="47"/>
      <c r="E1342" s="47"/>
      <c r="F1342" s="47"/>
      <c r="G1342" s="47"/>
      <c r="H1342" s="48"/>
      <c r="J1342" s="91" t="s">
        <v>48</v>
      </c>
      <c r="K1342" s="43"/>
      <c r="L1342" s="43"/>
    </row>
    <row r="1343" spans="1:20" s="3" customFormat="1" ht="29.25" x14ac:dyDescent="0.25">
      <c r="A1343" s="62"/>
      <c r="B1343" s="60" t="str">
        <f>CONCATENATE($N$2&amp;": "&amp;VLOOKUP($B1342,$M$3:$T$34,2,0))</f>
        <v>Font: Arial</v>
      </c>
      <c r="C1343" s="60" t="str">
        <f>CONCATENATE($O$2&amp;": "&amp;VLOOKUP($B1342,$M$3:$T$34,3,0))</f>
        <v>T-face: Normal</v>
      </c>
      <c r="D1343" s="60" t="str">
        <f>CONCATENATE($P$2&amp;": "&amp;VLOOKUP($B1342,$M$3:$T$34,4,0))</f>
        <v>Font size: 11</v>
      </c>
      <c r="E1343" s="60" t="str">
        <f>CONCATENATE($Q$2&amp;": "&amp;VLOOKUP($B1342,$M$3:$T$34,5,0))</f>
        <v>Row height: 22.5</v>
      </c>
      <c r="F1343" s="60" t="str">
        <f>CONCATENATE($R$2&amp;": "&amp;VLOOKUP($B1342,$M$3:$T$34,6,0))</f>
        <v>Text col: Black</v>
      </c>
      <c r="G1343" s="60" t="str">
        <f>CONCATENATE($S$2&amp;": "&amp;VLOOKUP($B1342,$M$3:$T$34,7,0))</f>
        <v>BG col: Sky blue</v>
      </c>
      <c r="H1343" s="61" t="str">
        <f>CONCATENATE($T$2&amp;": "&amp;VLOOKUP($B1342,$M$3:$T$34,8,0))</f>
        <v>Just: Right</v>
      </c>
      <c r="J1343" s="91" t="s">
        <v>48</v>
      </c>
      <c r="K1343" s="43"/>
      <c r="L1343" s="43"/>
    </row>
    <row r="1344" spans="1:20" s="3" customFormat="1" x14ac:dyDescent="0.25">
      <c r="A1344" s="62" t="s">
        <v>73</v>
      </c>
      <c r="B1344" s="283" t="str">
        <f>CONCATENATE("Data entry - ",B1331)</f>
        <v>Data entry - Deduction for decline in value of depreciating assets</v>
      </c>
      <c r="C1344" s="279"/>
      <c r="D1344" s="279"/>
      <c r="E1344" s="279"/>
      <c r="F1344" s="279"/>
      <c r="G1344" s="279"/>
      <c r="H1344" s="48"/>
      <c r="J1344" s="91" t="s">
        <v>103</v>
      </c>
      <c r="K1344" s="43"/>
      <c r="L1344" s="43"/>
    </row>
    <row r="1345" spans="1:18" s="3" customFormat="1" x14ac:dyDescent="0.25">
      <c r="A1345" s="62" t="s">
        <v>74</v>
      </c>
      <c r="B1345" s="47"/>
      <c r="C1345" s="47"/>
      <c r="D1345" s="47"/>
      <c r="E1345" s="47"/>
      <c r="F1345" s="47"/>
      <c r="G1345" s="47"/>
      <c r="H1345" s="48"/>
      <c r="J1345" s="91" t="s">
        <v>48</v>
      </c>
      <c r="K1345" s="43"/>
      <c r="L1345" s="43"/>
    </row>
    <row r="1346" spans="1:18" s="3" customFormat="1" ht="15.75" customHeight="1" x14ac:dyDescent="0.25">
      <c r="A1346" s="64" t="s">
        <v>78</v>
      </c>
      <c r="B1346" s="47" t="s">
        <v>148</v>
      </c>
      <c r="C1346" s="47"/>
      <c r="D1346" s="47"/>
      <c r="E1346" s="47"/>
      <c r="F1346" s="47"/>
      <c r="G1346" s="47"/>
      <c r="H1346" s="48"/>
      <c r="J1346" s="91" t="s">
        <v>48</v>
      </c>
      <c r="K1346" s="43"/>
      <c r="L1346" s="43"/>
    </row>
    <row r="1347" spans="1:18" s="3" customFormat="1" ht="15.75" customHeight="1" x14ac:dyDescent="0.25">
      <c r="A1347" s="64" t="s">
        <v>66</v>
      </c>
      <c r="B1347" s="279" t="s">
        <v>145</v>
      </c>
      <c r="C1347" s="279"/>
      <c r="D1347" s="279"/>
      <c r="E1347" s="279"/>
      <c r="F1347" s="279"/>
      <c r="G1347" s="279"/>
      <c r="H1347" s="48"/>
      <c r="J1347" s="91" t="s">
        <v>48</v>
      </c>
      <c r="K1347" s="43"/>
      <c r="L1347" s="43"/>
    </row>
    <row r="1348" spans="1:18" s="3" customFormat="1" ht="15.75" customHeight="1" x14ac:dyDescent="0.25">
      <c r="A1348" s="64" t="s">
        <v>84</v>
      </c>
      <c r="B1348" s="79">
        <f>$B$1596</f>
        <v>0</v>
      </c>
      <c r="C1348" s="47"/>
      <c r="D1348" s="47"/>
      <c r="E1348" s="47"/>
      <c r="F1348" s="47"/>
      <c r="G1348" s="47"/>
      <c r="H1348" s="48"/>
      <c r="J1348" s="91" t="s">
        <v>103</v>
      </c>
      <c r="K1348" s="43"/>
      <c r="L1348" s="43"/>
    </row>
    <row r="1349" spans="1:18" x14ac:dyDescent="0.25">
      <c r="A1349" s="64" t="s">
        <v>105</v>
      </c>
      <c r="B1349" s="79">
        <f>$B$1597</f>
        <v>99999999.989999995</v>
      </c>
      <c r="C1349" s="47"/>
      <c r="D1349" s="47"/>
      <c r="E1349" s="47"/>
      <c r="F1349" s="47"/>
      <c r="G1349" s="47"/>
      <c r="H1349" s="48"/>
      <c r="I1349" s="3"/>
      <c r="J1349" s="91" t="s">
        <v>103</v>
      </c>
      <c r="K1349" s="43"/>
      <c r="L1349" s="43"/>
      <c r="M1349" s="3"/>
      <c r="N1349" s="3"/>
      <c r="O1349" s="3"/>
      <c r="P1349" s="3"/>
      <c r="Q1349" s="3"/>
      <c r="R1349" s="3"/>
    </row>
    <row r="1350" spans="1:18" s="3" customFormat="1" ht="15.75" customHeight="1" x14ac:dyDescent="0.25">
      <c r="A1350" s="64" t="s">
        <v>106</v>
      </c>
      <c r="B1350" s="284" t="s">
        <v>48</v>
      </c>
      <c r="C1350" s="284"/>
      <c r="D1350" s="284"/>
      <c r="E1350" s="284"/>
      <c r="F1350" s="284"/>
      <c r="G1350" s="284"/>
      <c r="H1350" s="48"/>
      <c r="J1350" s="91" t="s">
        <v>48</v>
      </c>
      <c r="L1350" s="43"/>
      <c r="M1350" s="69"/>
      <c r="N1350" s="69"/>
      <c r="O1350" s="69"/>
      <c r="P1350" s="69"/>
      <c r="Q1350" s="69"/>
      <c r="R1350" s="69"/>
    </row>
    <row r="1351" spans="1:18" s="3" customFormat="1" ht="15.75" customHeight="1" x14ac:dyDescent="0.25">
      <c r="A1351" s="64" t="s">
        <v>107</v>
      </c>
      <c r="B1351" s="47" t="s">
        <v>48</v>
      </c>
      <c r="C1351" s="47"/>
      <c r="D1351" s="47"/>
      <c r="E1351" s="47"/>
      <c r="F1351" s="47"/>
      <c r="G1351" s="47"/>
      <c r="H1351" s="48"/>
      <c r="J1351" s="91" t="s">
        <v>48</v>
      </c>
      <c r="K1351" s="43"/>
      <c r="L1351" s="43"/>
    </row>
    <row r="1352" spans="1:18" s="3" customFormat="1" ht="15.75" customHeight="1" x14ac:dyDescent="0.25">
      <c r="A1352" s="68" t="s">
        <v>108</v>
      </c>
      <c r="B1352" s="47" t="s">
        <v>409</v>
      </c>
      <c r="C1352" s="47"/>
      <c r="D1352" s="47"/>
      <c r="E1352" s="47"/>
      <c r="F1352" s="47"/>
      <c r="G1352" s="47"/>
      <c r="H1352" s="67"/>
      <c r="J1352" s="91" t="s">
        <v>103</v>
      </c>
      <c r="K1352" s="43"/>
      <c r="L1352" s="43"/>
    </row>
    <row r="1353" spans="1:18" s="3" customFormat="1" ht="13.5" customHeight="1" x14ac:dyDescent="0.25">
      <c r="A1353" s="62" t="s">
        <v>93</v>
      </c>
      <c r="B1353" s="279"/>
      <c r="C1353" s="279"/>
      <c r="D1353" s="279"/>
      <c r="E1353" s="279"/>
      <c r="F1353" s="279"/>
      <c r="G1353" s="279"/>
      <c r="H1353" s="48"/>
      <c r="I1353" s="75"/>
      <c r="J1353" s="91" t="s">
        <v>48</v>
      </c>
      <c r="K1353" s="43"/>
      <c r="L1353" s="43"/>
    </row>
    <row r="1354" spans="1:18" s="3" customFormat="1" thickBot="1" x14ac:dyDescent="0.25">
      <c r="A1354" s="70"/>
      <c r="B1354" s="47"/>
      <c r="C1354" s="47"/>
      <c r="D1354" s="47"/>
      <c r="E1354" s="47"/>
      <c r="F1354" s="47"/>
      <c r="G1354" s="47"/>
      <c r="H1354" s="48"/>
      <c r="J1354" s="91" t="s">
        <v>48</v>
      </c>
      <c r="K1354" s="43"/>
      <c r="L1354" s="43"/>
    </row>
    <row r="1355" spans="1:18" s="3" customFormat="1" ht="15.75" thickBot="1" x14ac:dyDescent="0.3">
      <c r="A1355" s="108" t="s">
        <v>342</v>
      </c>
      <c r="B1355" s="285" t="str">
        <f>CONCATENATE("Enter information - Row identifier - ",B1381)</f>
        <v>Enter information - Row identifier - Part of prepaid expenses deductible this year but not included elsewhere</v>
      </c>
      <c r="C1355" s="286"/>
      <c r="D1355" s="286"/>
      <c r="E1355" s="286"/>
      <c r="F1355" s="286"/>
      <c r="G1355" s="286"/>
      <c r="H1355" s="287"/>
      <c r="J1355" s="91" t="s">
        <v>103</v>
      </c>
      <c r="K1355" s="43"/>
      <c r="L1355" s="43"/>
    </row>
    <row r="1356" spans="1:18" s="3" customFormat="1" x14ac:dyDescent="0.25">
      <c r="A1356" s="62" t="s">
        <v>66</v>
      </c>
      <c r="B1356" s="47" t="s">
        <v>405</v>
      </c>
      <c r="C1356" s="47"/>
      <c r="D1356" s="47"/>
      <c r="E1356" s="47"/>
      <c r="F1356" s="47"/>
      <c r="G1356" s="47"/>
      <c r="H1356" s="48"/>
      <c r="J1356" s="91" t="s">
        <v>48</v>
      </c>
      <c r="K1356" s="43"/>
      <c r="L1356" s="43"/>
    </row>
    <row r="1357" spans="1:18" s="3" customFormat="1" ht="29.25" x14ac:dyDescent="0.25">
      <c r="A1357" s="62"/>
      <c r="B1357" s="60" t="str">
        <f>CONCATENATE($N$2&amp;": "&amp;VLOOKUP($B1356,$M$3:$T$34,2,0))</f>
        <v>Font: Arial</v>
      </c>
      <c r="C1357" s="60" t="str">
        <f>CONCATENATE($O$2&amp;": "&amp;VLOOKUP($B1356,$M$3:$T$34,3,0))</f>
        <v>T-face: Normal</v>
      </c>
      <c r="D1357" s="60" t="str">
        <f>CONCATENATE($P$2&amp;": "&amp;VLOOKUP($B1356,$M$3:$T$34,4,0))</f>
        <v>Font size: 11</v>
      </c>
      <c r="E1357" s="60" t="str">
        <f>CONCATENATE($Q$2&amp;": "&amp;VLOOKUP($B1356,$M$3:$T$34,5,0))</f>
        <v>Row height: 22.5</v>
      </c>
      <c r="F1357" s="60" t="str">
        <f>CONCATENATE($R$2&amp;": "&amp;VLOOKUP($B1356,$M$3:$T$34,6,0))</f>
        <v>Text col: Black</v>
      </c>
      <c r="G1357" s="60" t="str">
        <f>CONCATENATE($S$2&amp;": "&amp;VLOOKUP($B1356,$M$3:$T$34,7,0))</f>
        <v>BG col: White</v>
      </c>
      <c r="H1357" s="61" t="str">
        <f>CONCATENATE($T$2&amp;": "&amp;VLOOKUP($B1356,$M$3:$T$34,8,0))</f>
        <v>Just: Centre</v>
      </c>
      <c r="J1357" s="91" t="s">
        <v>48</v>
      </c>
      <c r="K1357" s="43"/>
      <c r="L1357" s="43"/>
    </row>
    <row r="1358" spans="1:18" s="3" customFormat="1" x14ac:dyDescent="0.25">
      <c r="A1358" s="62" t="s">
        <v>73</v>
      </c>
      <c r="B1358" s="288" t="str">
        <f>CONCATENATE("Row identifier - ",C1375)</f>
        <v>Row identifier - Part of prepaid expenses deductible in - Select - and not included elsewhere</v>
      </c>
      <c r="C1358" s="289"/>
      <c r="D1358" s="289"/>
      <c r="E1358" s="289"/>
      <c r="F1358" s="289"/>
      <c r="G1358" s="289"/>
      <c r="H1358" s="48"/>
      <c r="J1358" s="91" t="s">
        <v>103</v>
      </c>
      <c r="K1358" s="43"/>
      <c r="L1358" s="43"/>
    </row>
    <row r="1359" spans="1:18" s="3" customFormat="1" x14ac:dyDescent="0.25">
      <c r="A1359" s="62" t="s">
        <v>74</v>
      </c>
      <c r="B1359" s="94" t="s">
        <v>216</v>
      </c>
      <c r="C1359" s="94"/>
      <c r="D1359" s="94"/>
      <c r="E1359" s="94"/>
      <c r="F1359" s="94"/>
      <c r="G1359" s="94"/>
      <c r="H1359" s="48"/>
      <c r="J1359" s="91" t="s">
        <v>103</v>
      </c>
      <c r="K1359" s="43"/>
      <c r="L1359" s="43"/>
    </row>
    <row r="1360" spans="1:18" s="3" customFormat="1" ht="15.75" customHeight="1" x14ac:dyDescent="0.25">
      <c r="A1360" s="64" t="s">
        <v>78</v>
      </c>
      <c r="B1360" s="47" t="s">
        <v>266</v>
      </c>
      <c r="C1360" s="47"/>
      <c r="D1360" s="47"/>
      <c r="E1360" s="47"/>
      <c r="F1360" s="47"/>
      <c r="G1360" s="47"/>
      <c r="H1360" s="48"/>
      <c r="J1360" s="91" t="s">
        <v>48</v>
      </c>
      <c r="K1360" s="43"/>
      <c r="L1360" s="43"/>
    </row>
    <row r="1361" spans="1:20" s="3" customFormat="1" ht="15.75" customHeight="1" x14ac:dyDescent="0.25">
      <c r="A1361" s="64" t="s">
        <v>66</v>
      </c>
      <c r="B1361" s="279" t="s">
        <v>115</v>
      </c>
      <c r="C1361" s="279"/>
      <c r="D1361" s="279"/>
      <c r="E1361" s="279"/>
      <c r="F1361" s="279"/>
      <c r="G1361" s="279"/>
      <c r="H1361" s="48"/>
      <c r="J1361" s="91" t="s">
        <v>48</v>
      </c>
      <c r="K1361" s="43"/>
      <c r="L1361" s="43"/>
    </row>
    <row r="1362" spans="1:20" s="3" customFormat="1" ht="15.75" customHeight="1" x14ac:dyDescent="0.25">
      <c r="A1362" s="64" t="s">
        <v>84</v>
      </c>
      <c r="B1362" s="79" t="s">
        <v>48</v>
      </c>
      <c r="C1362" s="47"/>
      <c r="D1362" s="47"/>
      <c r="E1362" s="47"/>
      <c r="F1362" s="47"/>
      <c r="G1362" s="47"/>
      <c r="H1362" s="48"/>
      <c r="J1362" s="91" t="s">
        <v>48</v>
      </c>
      <c r="K1362" s="43"/>
      <c r="L1362" s="43"/>
    </row>
    <row r="1363" spans="1:20" x14ac:dyDescent="0.25">
      <c r="A1363" s="64" t="s">
        <v>105</v>
      </c>
      <c r="B1363" s="79" t="s">
        <v>48</v>
      </c>
      <c r="C1363" s="47"/>
      <c r="D1363" s="47"/>
      <c r="E1363" s="47"/>
      <c r="F1363" s="47"/>
      <c r="G1363" s="47"/>
      <c r="H1363" s="48"/>
      <c r="I1363" s="3"/>
      <c r="J1363" s="91" t="s">
        <v>48</v>
      </c>
      <c r="K1363" s="43"/>
      <c r="L1363" s="43"/>
      <c r="M1363" s="3"/>
      <c r="N1363" s="3"/>
      <c r="O1363" s="3"/>
      <c r="P1363" s="3"/>
      <c r="Q1363" s="3"/>
      <c r="R1363" s="3"/>
    </row>
    <row r="1364" spans="1:20" s="3" customFormat="1" ht="15" customHeight="1" x14ac:dyDescent="0.25">
      <c r="A1364" s="64" t="s">
        <v>106</v>
      </c>
      <c r="B1364" s="284" t="s">
        <v>48</v>
      </c>
      <c r="C1364" s="284"/>
      <c r="D1364" s="284"/>
      <c r="E1364" s="284"/>
      <c r="F1364" s="284"/>
      <c r="G1364" s="284"/>
      <c r="H1364" s="48"/>
      <c r="J1364" s="91" t="s">
        <v>48</v>
      </c>
      <c r="K1364" s="43"/>
      <c r="L1364" s="43"/>
      <c r="M1364" s="69"/>
      <c r="N1364" s="69"/>
      <c r="O1364" s="69"/>
      <c r="P1364" s="69"/>
      <c r="Q1364" s="69"/>
      <c r="R1364" s="69"/>
    </row>
    <row r="1365" spans="1:20" s="3" customFormat="1" ht="15.75" customHeight="1" x14ac:dyDescent="0.25">
      <c r="A1365" s="64" t="s">
        <v>107</v>
      </c>
      <c r="B1365" s="47" t="s">
        <v>48</v>
      </c>
      <c r="C1365" s="47"/>
      <c r="D1365" s="47"/>
      <c r="E1365" s="47"/>
      <c r="F1365" s="47"/>
      <c r="G1365" s="47"/>
      <c r="H1365" s="48"/>
      <c r="J1365" s="91" t="s">
        <v>48</v>
      </c>
      <c r="K1365" s="43"/>
      <c r="L1365" s="43"/>
    </row>
    <row r="1366" spans="1:20" s="3" customFormat="1" ht="15.75" customHeight="1" x14ac:dyDescent="0.25">
      <c r="A1366" s="68" t="s">
        <v>108</v>
      </c>
      <c r="B1366" s="47" t="s">
        <v>267</v>
      </c>
      <c r="C1366" s="47"/>
      <c r="D1366" s="47"/>
      <c r="E1366" s="47"/>
      <c r="F1366" s="47"/>
      <c r="G1366" s="47"/>
      <c r="H1366" s="67"/>
      <c r="J1366" s="91" t="s">
        <v>48</v>
      </c>
      <c r="K1366" s="43"/>
      <c r="L1366" s="43"/>
    </row>
    <row r="1367" spans="1:20" s="3" customFormat="1" ht="13.5" customHeight="1" x14ac:dyDescent="0.25">
      <c r="A1367" s="62" t="s">
        <v>93</v>
      </c>
      <c r="B1367" s="279"/>
      <c r="C1367" s="279"/>
      <c r="D1367" s="279"/>
      <c r="E1367" s="279"/>
      <c r="F1367" s="279"/>
      <c r="G1367" s="279"/>
      <c r="H1367" s="48"/>
      <c r="I1367" s="75"/>
      <c r="J1367" s="91" t="s">
        <v>48</v>
      </c>
      <c r="K1367" s="43"/>
      <c r="L1367" s="43"/>
    </row>
    <row r="1368" spans="1:20" s="76" customFormat="1" thickBot="1" x14ac:dyDescent="0.25">
      <c r="A1368" s="70"/>
      <c r="B1368" s="47"/>
      <c r="C1368" s="47"/>
      <c r="D1368" s="47"/>
      <c r="E1368" s="47"/>
      <c r="F1368" s="47"/>
      <c r="G1368" s="47"/>
      <c r="H1368" s="48"/>
      <c r="I1368" s="3"/>
      <c r="J1368" s="91" t="s">
        <v>48</v>
      </c>
      <c r="K1368" s="43"/>
      <c r="L1368" s="43"/>
      <c r="M1368" s="3"/>
      <c r="N1368" s="3"/>
      <c r="O1368" s="3"/>
      <c r="P1368" s="3"/>
      <c r="Q1368" s="3"/>
      <c r="R1368" s="3"/>
      <c r="S1368" s="3"/>
      <c r="T1368" s="3"/>
    </row>
    <row r="1369" spans="1:20" s="3" customFormat="1" ht="15" customHeight="1" thickBot="1" x14ac:dyDescent="0.3">
      <c r="A1369" s="108" t="s">
        <v>346</v>
      </c>
      <c r="B1369" s="280" t="str">
        <f>CONCATENATE("Enter information - Prompt - ",B1381)</f>
        <v>Enter information - Prompt - Part of prepaid expenses deductible this year but not included elsewhere</v>
      </c>
      <c r="C1369" s="281"/>
      <c r="D1369" s="281"/>
      <c r="E1369" s="281"/>
      <c r="F1369" s="281"/>
      <c r="G1369" s="281"/>
      <c r="H1369" s="282"/>
      <c r="J1369" s="91" t="s">
        <v>103</v>
      </c>
      <c r="K1369" s="43"/>
      <c r="L1369" s="43"/>
    </row>
    <row r="1370" spans="1:20" s="3" customFormat="1" ht="15.75" customHeight="1" x14ac:dyDescent="0.25">
      <c r="A1370" s="62" t="s">
        <v>66</v>
      </c>
      <c r="B1370" s="47" t="s">
        <v>149</v>
      </c>
      <c r="C1370" s="47"/>
      <c r="D1370" s="47"/>
      <c r="E1370" s="47"/>
      <c r="F1370" s="47"/>
      <c r="G1370" s="47"/>
      <c r="H1370" s="48"/>
      <c r="J1370" s="91" t="s">
        <v>48</v>
      </c>
      <c r="K1370" s="43"/>
      <c r="L1370" s="43"/>
    </row>
    <row r="1371" spans="1:20" s="3" customFormat="1" ht="29.25" x14ac:dyDescent="0.25">
      <c r="A1371" s="59"/>
      <c r="B1371" s="60" t="str">
        <f>CONCATENATE($N$2&amp;": "&amp;VLOOKUP($B1370,$M$3:$T$34,2,0))</f>
        <v>Font: Arial</v>
      </c>
      <c r="C1371" s="60" t="str">
        <f>CONCATENATE($O$2&amp;": "&amp;VLOOKUP($B1370,$M$3:$T$34,3,0))</f>
        <v>T-face: Normal</v>
      </c>
      <c r="D1371" s="60" t="str">
        <f>CONCATENATE($P$2&amp;": "&amp;VLOOKUP($B1370,$M$3:$T$34,4,0))</f>
        <v>Font size: 11</v>
      </c>
      <c r="E1371" s="60" t="str">
        <f>CONCATENATE($Q$2&amp;": "&amp;VLOOKUP($B1370,$M$3:$T$34,5,0))</f>
        <v>Row height: 22.5</v>
      </c>
      <c r="F1371" s="60" t="str">
        <f>CONCATENATE($R$2&amp;": "&amp;VLOOKUP($B1370,$M$3:$T$34,6,0))</f>
        <v>Text col: Black</v>
      </c>
      <c r="G1371" s="60" t="str">
        <f>CONCATENATE($S$2&amp;": "&amp;VLOOKUP($B1370,$M$3:$T$34,7,0))</f>
        <v>BG col: White</v>
      </c>
      <c r="H1371" s="61" t="str">
        <f>CONCATENATE($T$2&amp;": "&amp;VLOOKUP($B1370,$M$3:$T$34,8,0))</f>
        <v>Just: Left</v>
      </c>
      <c r="J1371" s="91" t="s">
        <v>48</v>
      </c>
      <c r="K1371" s="43"/>
      <c r="L1371" s="43"/>
    </row>
    <row r="1372" spans="1:20" s="3" customFormat="1" ht="15" customHeight="1" x14ac:dyDescent="0.25">
      <c r="A1372" s="59" t="s">
        <v>73</v>
      </c>
      <c r="B1372" s="283" t="str">
        <f>CONCATENATE("Prompt for data entry - ",B1381)</f>
        <v>Prompt for data entry - Part of prepaid expenses deductible this year but not included elsewhere</v>
      </c>
      <c r="C1372" s="279"/>
      <c r="D1372" s="279"/>
      <c r="E1372" s="279"/>
      <c r="F1372" s="279"/>
      <c r="G1372" s="279"/>
      <c r="H1372" s="48"/>
      <c r="I1372" s="76"/>
      <c r="J1372" s="91" t="s">
        <v>103</v>
      </c>
      <c r="K1372" s="43"/>
      <c r="L1372" s="43"/>
    </row>
    <row r="1373" spans="1:20" s="3" customFormat="1" ht="15.75" customHeight="1" x14ac:dyDescent="0.25">
      <c r="A1373" s="62" t="s">
        <v>74</v>
      </c>
      <c r="B1373" s="209" t="s">
        <v>368</v>
      </c>
      <c r="C1373" s="209"/>
      <c r="D1373" s="209"/>
      <c r="E1373" s="209"/>
      <c r="F1373" s="209"/>
      <c r="G1373" s="209"/>
      <c r="H1373" s="48"/>
      <c r="J1373" s="91" t="s">
        <v>48</v>
      </c>
      <c r="K1373" s="43"/>
      <c r="L1373" s="43"/>
    </row>
    <row r="1374" spans="1:20" s="3" customFormat="1" ht="15.75" customHeight="1" x14ac:dyDescent="0.25">
      <c r="A1374" s="62"/>
      <c r="B1374" s="209" t="s">
        <v>370</v>
      </c>
      <c r="C1374" s="295" t="s">
        <v>222</v>
      </c>
      <c r="D1374" s="295"/>
      <c r="E1374" s="295"/>
      <c r="F1374" s="295"/>
      <c r="G1374" s="295"/>
      <c r="H1374" s="48"/>
      <c r="J1374" s="91" t="s">
        <v>103</v>
      </c>
      <c r="K1374" s="43"/>
      <c r="L1374" s="43"/>
    </row>
    <row r="1375" spans="1:20" x14ac:dyDescent="0.25">
      <c r="A1375" s="62"/>
      <c r="B1375" s="208" t="s">
        <v>411</v>
      </c>
      <c r="C1375" s="295" t="str">
        <f>CONCATENATE("Part of prepaid expenses deductible in ",TEXT('I&amp;E Reconciliation Adjust - WS2'!C17,0)," and not included elsewhere")</f>
        <v>Part of prepaid expenses deductible in - Select - and not included elsewhere</v>
      </c>
      <c r="D1375" s="295"/>
      <c r="E1375" s="295"/>
      <c r="F1375" s="295"/>
      <c r="G1375" s="295"/>
      <c r="H1375" s="48"/>
      <c r="I1375" s="3"/>
      <c r="J1375" s="91" t="s">
        <v>103</v>
      </c>
      <c r="K1375" s="43"/>
      <c r="L1375" s="43"/>
      <c r="M1375" s="3"/>
      <c r="N1375" s="3"/>
      <c r="O1375" s="3"/>
      <c r="P1375" s="3"/>
      <c r="Q1375" s="3"/>
      <c r="R1375" s="3"/>
    </row>
    <row r="1376" spans="1:20" s="3" customFormat="1" ht="15" customHeight="1" x14ac:dyDescent="0.25">
      <c r="A1376" s="64" t="s">
        <v>78</v>
      </c>
      <c r="B1376" s="47" t="s">
        <v>256</v>
      </c>
      <c r="C1376" s="47"/>
      <c r="D1376" s="47"/>
      <c r="E1376" s="47"/>
      <c r="F1376" s="47"/>
      <c r="G1376" s="47"/>
      <c r="H1376" s="48"/>
      <c r="J1376" s="91" t="s">
        <v>48</v>
      </c>
      <c r="K1376" s="43"/>
      <c r="L1376" s="43"/>
      <c r="M1376" s="69"/>
      <c r="N1376" s="69"/>
      <c r="O1376" s="69"/>
      <c r="P1376" s="69"/>
      <c r="Q1376" s="69"/>
      <c r="R1376" s="69"/>
    </row>
    <row r="1377" spans="1:20" s="3" customFormat="1" ht="15.75" customHeight="1" x14ac:dyDescent="0.25">
      <c r="A1377" s="64" t="s">
        <v>66</v>
      </c>
      <c r="B1377" s="279" t="s">
        <v>115</v>
      </c>
      <c r="C1377" s="279"/>
      <c r="D1377" s="279"/>
      <c r="E1377" s="279"/>
      <c r="F1377" s="279"/>
      <c r="G1377" s="279"/>
      <c r="H1377" s="48"/>
      <c r="J1377" s="91" t="s">
        <v>48</v>
      </c>
      <c r="K1377" s="43"/>
      <c r="L1377" s="43"/>
    </row>
    <row r="1378" spans="1:20" s="3" customFormat="1" ht="15.75" customHeight="1" x14ac:dyDescent="0.25">
      <c r="A1378" s="64" t="s">
        <v>84</v>
      </c>
      <c r="B1378" s="47" t="s">
        <v>48</v>
      </c>
      <c r="C1378" s="47"/>
      <c r="D1378" s="47"/>
      <c r="E1378" s="47"/>
      <c r="F1378" s="47"/>
      <c r="G1378" s="47"/>
      <c r="H1378" s="48"/>
      <c r="J1378" s="91" t="s">
        <v>48</v>
      </c>
      <c r="K1378" s="43"/>
      <c r="L1378" s="43"/>
    </row>
    <row r="1379" spans="1:20" s="3" customFormat="1" ht="13.5" customHeight="1" x14ac:dyDescent="0.25">
      <c r="A1379" s="64" t="s">
        <v>105</v>
      </c>
      <c r="B1379" s="47" t="s">
        <v>48</v>
      </c>
      <c r="C1379" s="47"/>
      <c r="D1379" s="47"/>
      <c r="E1379" s="47"/>
      <c r="F1379" s="47"/>
      <c r="G1379" s="47"/>
      <c r="H1379" s="48"/>
      <c r="J1379" s="91" t="s">
        <v>48</v>
      </c>
      <c r="K1379" s="43"/>
      <c r="L1379" s="43"/>
    </row>
    <row r="1380" spans="1:20" s="3" customFormat="1" x14ac:dyDescent="0.25">
      <c r="A1380" s="64" t="s">
        <v>106</v>
      </c>
      <c r="B1380" s="47" t="s">
        <v>48</v>
      </c>
      <c r="C1380" s="47"/>
      <c r="D1380" s="47"/>
      <c r="E1380" s="47"/>
      <c r="F1380" s="47"/>
      <c r="G1380" s="47"/>
      <c r="H1380" s="48"/>
      <c r="J1380" s="91" t="s">
        <v>48</v>
      </c>
      <c r="K1380" s="43"/>
      <c r="L1380" s="43"/>
      <c r="S1380" s="76"/>
      <c r="T1380" s="76"/>
    </row>
    <row r="1381" spans="1:20" s="3" customFormat="1" x14ac:dyDescent="0.25">
      <c r="A1381" s="64" t="s">
        <v>107</v>
      </c>
      <c r="B1381" s="94" t="str">
        <f>IF('I&amp;E Reconciliation Adjust - WS2'!C17="- Select -",'Reference Module'!C1374,IF('I&amp;E Reconciliation Adjust - WS2'!C17&lt;&gt;"- Select -",'Reference Module'!C1375))</f>
        <v>Part of prepaid expenses deductible this year but not included elsewhere</v>
      </c>
      <c r="C1381" s="94"/>
      <c r="D1381" s="94"/>
      <c r="E1381" s="94"/>
      <c r="F1381" s="94"/>
      <c r="G1381" s="94"/>
      <c r="H1381" s="48"/>
      <c r="J1381" s="91" t="s">
        <v>103</v>
      </c>
      <c r="K1381" s="43"/>
      <c r="L1381" s="43"/>
      <c r="M1381" s="76"/>
      <c r="N1381" s="76"/>
      <c r="O1381" s="76"/>
      <c r="P1381" s="76"/>
      <c r="Q1381" s="76"/>
      <c r="R1381" s="76"/>
    </row>
    <row r="1382" spans="1:20" s="3" customFormat="1" ht="30" x14ac:dyDescent="0.25">
      <c r="A1382" s="68" t="s">
        <v>108</v>
      </c>
      <c r="B1382" s="47" t="str">
        <f>IF(B1370=$M$4,"Yes","No")</f>
        <v>No</v>
      </c>
      <c r="C1382" s="47"/>
      <c r="D1382" s="47"/>
      <c r="E1382" s="47"/>
      <c r="F1382" s="47"/>
      <c r="G1382" s="47"/>
      <c r="H1382" s="67"/>
      <c r="J1382" s="91" t="s">
        <v>48</v>
      </c>
      <c r="K1382" s="43"/>
      <c r="L1382" s="43"/>
    </row>
    <row r="1383" spans="1:20" s="3" customFormat="1" x14ac:dyDescent="0.25">
      <c r="A1383" s="62" t="s">
        <v>93</v>
      </c>
      <c r="B1383" s="279"/>
      <c r="C1383" s="279"/>
      <c r="D1383" s="279"/>
      <c r="E1383" s="279"/>
      <c r="F1383" s="279"/>
      <c r="G1383" s="279"/>
      <c r="H1383" s="48"/>
      <c r="I1383" s="75"/>
      <c r="J1383" s="91" t="s">
        <v>48</v>
      </c>
      <c r="K1383" s="43"/>
      <c r="L1383" s="43"/>
    </row>
    <row r="1384" spans="1:20" s="3" customFormat="1" thickBot="1" x14ac:dyDescent="0.25">
      <c r="A1384" s="70"/>
      <c r="B1384" s="47"/>
      <c r="C1384" s="47"/>
      <c r="D1384" s="47"/>
      <c r="E1384" s="47"/>
      <c r="F1384" s="47"/>
      <c r="G1384" s="47"/>
      <c r="H1384" s="48"/>
      <c r="J1384" s="91" t="s">
        <v>48</v>
      </c>
      <c r="K1384" s="43"/>
      <c r="L1384" s="43"/>
    </row>
    <row r="1385" spans="1:20" s="3" customFormat="1" ht="15.75" thickBot="1" x14ac:dyDescent="0.3">
      <c r="A1385" s="108" t="s">
        <v>347</v>
      </c>
      <c r="B1385" s="280" t="str">
        <f>CONCATENATE("Enter information - Data entry - ",B1381)</f>
        <v>Enter information - Data entry - Part of prepaid expenses deductible this year but not included elsewhere</v>
      </c>
      <c r="C1385" s="281"/>
      <c r="D1385" s="281"/>
      <c r="E1385" s="281"/>
      <c r="F1385" s="281"/>
      <c r="G1385" s="281"/>
      <c r="H1385" s="282"/>
      <c r="J1385" s="91" t="s">
        <v>103</v>
      </c>
      <c r="K1385" s="43"/>
      <c r="L1385" s="43"/>
    </row>
    <row r="1386" spans="1:20" s="3" customFormat="1" ht="15.75" customHeight="1" x14ac:dyDescent="0.25">
      <c r="A1386" s="62" t="s">
        <v>66</v>
      </c>
      <c r="B1386" s="47" t="s">
        <v>407</v>
      </c>
      <c r="C1386" s="47"/>
      <c r="D1386" s="47"/>
      <c r="E1386" s="47"/>
      <c r="F1386" s="47"/>
      <c r="G1386" s="47"/>
      <c r="H1386" s="48"/>
      <c r="J1386" s="91" t="s">
        <v>48</v>
      </c>
      <c r="K1386" s="43"/>
      <c r="L1386" s="43"/>
    </row>
    <row r="1387" spans="1:20" s="3" customFormat="1" ht="15.75" customHeight="1" x14ac:dyDescent="0.25">
      <c r="A1387" s="62"/>
      <c r="B1387" s="60" t="str">
        <f>CONCATENATE($N$2&amp;": "&amp;VLOOKUP($B1386,$M$3:$T$34,2,0))</f>
        <v>Font: Arial</v>
      </c>
      <c r="C1387" s="60" t="str">
        <f>CONCATENATE($O$2&amp;": "&amp;VLOOKUP($B1386,$M$3:$T$34,3,0))</f>
        <v>T-face: Normal</v>
      </c>
      <c r="D1387" s="60" t="str">
        <f>CONCATENATE($P$2&amp;": "&amp;VLOOKUP($B1386,$M$3:$T$34,4,0))</f>
        <v>Font size: 11</v>
      </c>
      <c r="E1387" s="60" t="str">
        <f>CONCATENATE($Q$2&amp;": "&amp;VLOOKUP($B1386,$M$3:$T$34,5,0))</f>
        <v>Row height: 22.5</v>
      </c>
      <c r="F1387" s="60" t="str">
        <f>CONCATENATE($R$2&amp;": "&amp;VLOOKUP($B1386,$M$3:$T$34,6,0))</f>
        <v>Text col: Black</v>
      </c>
      <c r="G1387" s="60" t="str">
        <f>CONCATENATE($S$2&amp;": "&amp;VLOOKUP($B1386,$M$3:$T$34,7,0))</f>
        <v>BG col: Sky blue</v>
      </c>
      <c r="H1387" s="61" t="str">
        <f>CONCATENATE($T$2&amp;": "&amp;VLOOKUP($B1386,$M$3:$T$34,8,0))</f>
        <v>Just: Right</v>
      </c>
      <c r="J1387" s="91" t="s">
        <v>48</v>
      </c>
      <c r="K1387" s="43"/>
      <c r="L1387" s="43"/>
    </row>
    <row r="1388" spans="1:20" s="3" customFormat="1" ht="15.75" customHeight="1" x14ac:dyDescent="0.25">
      <c r="A1388" s="62" t="s">
        <v>73</v>
      </c>
      <c r="B1388" s="283" t="e">
        <f>CONCATENATE("Data entry - ",#REF!)</f>
        <v>#REF!</v>
      </c>
      <c r="C1388" s="279"/>
      <c r="D1388" s="279"/>
      <c r="E1388" s="279"/>
      <c r="F1388" s="279"/>
      <c r="G1388" s="279"/>
      <c r="H1388" s="48"/>
      <c r="J1388" s="91" t="s">
        <v>103</v>
      </c>
      <c r="K1388" s="43"/>
      <c r="L1388" s="43"/>
    </row>
    <row r="1389" spans="1:20" x14ac:dyDescent="0.25">
      <c r="A1389" s="62" t="s">
        <v>74</v>
      </c>
      <c r="B1389" s="47"/>
      <c r="C1389" s="47"/>
      <c r="D1389" s="47"/>
      <c r="E1389" s="47"/>
      <c r="F1389" s="47"/>
      <c r="G1389" s="47"/>
      <c r="H1389" s="48"/>
      <c r="I1389" s="3"/>
      <c r="J1389" s="91" t="s">
        <v>48</v>
      </c>
      <c r="K1389" s="43"/>
      <c r="L1389" s="43"/>
      <c r="M1389" s="3"/>
      <c r="N1389" s="3"/>
      <c r="O1389" s="3"/>
      <c r="P1389" s="3"/>
      <c r="Q1389" s="3"/>
      <c r="R1389" s="3"/>
    </row>
    <row r="1390" spans="1:20" s="3" customFormat="1" ht="15.75" customHeight="1" x14ac:dyDescent="0.25">
      <c r="A1390" s="64" t="s">
        <v>78</v>
      </c>
      <c r="B1390" s="47" t="s">
        <v>148</v>
      </c>
      <c r="C1390" s="47"/>
      <c r="D1390" s="47"/>
      <c r="E1390" s="47"/>
      <c r="F1390" s="47"/>
      <c r="G1390" s="47"/>
      <c r="H1390" s="48"/>
      <c r="J1390" s="91" t="s">
        <v>48</v>
      </c>
      <c r="L1390" s="43"/>
      <c r="M1390" s="69"/>
      <c r="N1390" s="69"/>
      <c r="O1390" s="69"/>
      <c r="P1390" s="69"/>
      <c r="Q1390" s="69"/>
      <c r="R1390" s="69"/>
    </row>
    <row r="1391" spans="1:20" s="3" customFormat="1" ht="15.75" customHeight="1" x14ac:dyDescent="0.25">
      <c r="A1391" s="64" t="s">
        <v>66</v>
      </c>
      <c r="B1391" s="279" t="s">
        <v>145</v>
      </c>
      <c r="C1391" s="279"/>
      <c r="D1391" s="279"/>
      <c r="E1391" s="279"/>
      <c r="F1391" s="279"/>
      <c r="G1391" s="279"/>
      <c r="H1391" s="48"/>
      <c r="J1391" s="91" t="s">
        <v>48</v>
      </c>
      <c r="K1391" s="43"/>
      <c r="L1391" s="43"/>
    </row>
    <row r="1392" spans="1:20" s="3" customFormat="1" ht="15.75" customHeight="1" x14ac:dyDescent="0.25">
      <c r="A1392" s="64" t="s">
        <v>84</v>
      </c>
      <c r="B1392" s="79">
        <f>$B$1596</f>
        <v>0</v>
      </c>
      <c r="C1392" s="47"/>
      <c r="D1392" s="47"/>
      <c r="E1392" s="47"/>
      <c r="F1392" s="47"/>
      <c r="G1392" s="47"/>
      <c r="H1392" s="48"/>
      <c r="J1392" s="91" t="s">
        <v>103</v>
      </c>
      <c r="K1392" s="43"/>
      <c r="L1392" s="43"/>
    </row>
    <row r="1393" spans="1:18" s="3" customFormat="1" ht="13.5" customHeight="1" x14ac:dyDescent="0.25">
      <c r="A1393" s="64" t="s">
        <v>105</v>
      </c>
      <c r="B1393" s="79">
        <f>$B$1597</f>
        <v>99999999.989999995</v>
      </c>
      <c r="C1393" s="47"/>
      <c r="D1393" s="47"/>
      <c r="E1393" s="47"/>
      <c r="F1393" s="47"/>
      <c r="G1393" s="47"/>
      <c r="H1393" s="48"/>
      <c r="J1393" s="91" t="s">
        <v>103</v>
      </c>
      <c r="K1393" s="43"/>
      <c r="L1393" s="43"/>
    </row>
    <row r="1394" spans="1:18" s="3" customFormat="1" x14ac:dyDescent="0.25">
      <c r="A1394" s="64" t="s">
        <v>106</v>
      </c>
      <c r="B1394" s="284" t="s">
        <v>48</v>
      </c>
      <c r="C1394" s="284"/>
      <c r="D1394" s="284"/>
      <c r="E1394" s="284"/>
      <c r="F1394" s="284"/>
      <c r="G1394" s="284"/>
      <c r="H1394" s="48"/>
      <c r="J1394" s="91" t="s">
        <v>48</v>
      </c>
      <c r="K1394" s="43"/>
      <c r="L1394" s="43"/>
    </row>
    <row r="1395" spans="1:18" s="3" customFormat="1" x14ac:dyDescent="0.25">
      <c r="A1395" s="64" t="s">
        <v>107</v>
      </c>
      <c r="B1395" s="47" t="s">
        <v>48</v>
      </c>
      <c r="C1395" s="47"/>
      <c r="D1395" s="47"/>
      <c r="E1395" s="47"/>
      <c r="F1395" s="47"/>
      <c r="G1395" s="47"/>
      <c r="H1395" s="48"/>
      <c r="J1395" s="91" t="s">
        <v>48</v>
      </c>
      <c r="K1395" s="43"/>
      <c r="L1395" s="43"/>
    </row>
    <row r="1396" spans="1:18" s="3" customFormat="1" ht="30" x14ac:dyDescent="0.25">
      <c r="A1396" s="68" t="s">
        <v>108</v>
      </c>
      <c r="B1396" s="47" t="s">
        <v>409</v>
      </c>
      <c r="C1396" s="47"/>
      <c r="D1396" s="47"/>
      <c r="E1396" s="47"/>
      <c r="F1396" s="47"/>
      <c r="G1396" s="47"/>
      <c r="H1396" s="67"/>
      <c r="J1396" s="91" t="s">
        <v>103</v>
      </c>
      <c r="K1396" s="43"/>
      <c r="L1396" s="43"/>
    </row>
    <row r="1397" spans="1:18" s="3" customFormat="1" x14ac:dyDescent="0.25">
      <c r="A1397" s="62" t="s">
        <v>93</v>
      </c>
      <c r="B1397" s="279"/>
      <c r="C1397" s="279"/>
      <c r="D1397" s="279"/>
      <c r="E1397" s="279"/>
      <c r="F1397" s="279"/>
      <c r="G1397" s="279"/>
      <c r="H1397" s="48"/>
      <c r="I1397" s="75"/>
      <c r="J1397" s="91" t="s">
        <v>48</v>
      </c>
      <c r="K1397" s="43"/>
      <c r="L1397" s="43"/>
    </row>
    <row r="1398" spans="1:18" s="3" customFormat="1" thickBot="1" x14ac:dyDescent="0.25">
      <c r="A1398" s="70"/>
      <c r="B1398" s="47"/>
      <c r="C1398" s="47"/>
      <c r="D1398" s="47"/>
      <c r="E1398" s="47"/>
      <c r="F1398" s="47"/>
      <c r="G1398" s="47"/>
      <c r="H1398" s="48"/>
      <c r="J1398" s="91" t="s">
        <v>48</v>
      </c>
      <c r="K1398" s="43"/>
      <c r="L1398" s="43"/>
    </row>
    <row r="1399" spans="1:18" s="3" customFormat="1" ht="15.75" thickBot="1" x14ac:dyDescent="0.3">
      <c r="A1399" s="108" t="s">
        <v>355</v>
      </c>
      <c r="B1399" s="285" t="str">
        <f>CONCATENATE("Enter information - Row identifier - ",B1417)</f>
        <v xml:space="preserve">Enter information - Row identifier - Bonus deduction for small business skills and training boost </v>
      </c>
      <c r="C1399" s="286"/>
      <c r="D1399" s="286"/>
      <c r="E1399" s="286"/>
      <c r="F1399" s="286"/>
      <c r="G1399" s="286"/>
      <c r="H1399" s="287"/>
      <c r="J1399" s="91" t="s">
        <v>103</v>
      </c>
      <c r="K1399" s="43"/>
      <c r="L1399" s="43"/>
    </row>
    <row r="1400" spans="1:18" s="3" customFormat="1" x14ac:dyDescent="0.25">
      <c r="A1400" s="62" t="s">
        <v>66</v>
      </c>
      <c r="B1400" s="212" t="s">
        <v>405</v>
      </c>
      <c r="C1400" s="212"/>
      <c r="D1400" s="212"/>
      <c r="E1400" s="212"/>
      <c r="F1400" s="212"/>
      <c r="G1400" s="212"/>
      <c r="H1400" s="48"/>
      <c r="J1400" s="91" t="s">
        <v>48</v>
      </c>
      <c r="K1400" s="43"/>
      <c r="L1400" s="43"/>
    </row>
    <row r="1401" spans="1:18" s="3" customFormat="1" ht="29.25" x14ac:dyDescent="0.25">
      <c r="A1401" s="62"/>
      <c r="B1401" s="60" t="str">
        <f>CONCATENATE($N$2&amp;": "&amp;VLOOKUP($B1400,$M$3:$T$34,2,0))</f>
        <v>Font: Arial</v>
      </c>
      <c r="C1401" s="60" t="str">
        <f>CONCATENATE($O$2&amp;": "&amp;VLOOKUP($B1400,$M$3:$T$34,3,0))</f>
        <v>T-face: Normal</v>
      </c>
      <c r="D1401" s="60" t="str">
        <f>CONCATENATE($P$2&amp;": "&amp;VLOOKUP($B1400,$M$3:$T$34,4,0))</f>
        <v>Font size: 11</v>
      </c>
      <c r="E1401" s="60" t="str">
        <f>CONCATENATE($Q$2&amp;": "&amp;VLOOKUP($B1400,$M$3:$T$34,5,0))</f>
        <v>Row height: 22.5</v>
      </c>
      <c r="F1401" s="60" t="str">
        <f>CONCATENATE($R$2&amp;": "&amp;VLOOKUP($B1400,$M$3:$T$34,6,0))</f>
        <v>Text col: Black</v>
      </c>
      <c r="G1401" s="60" t="str">
        <f>CONCATENATE($S$2&amp;": "&amp;VLOOKUP($B1400,$M$3:$T$34,7,0))</f>
        <v>BG col: White</v>
      </c>
      <c r="H1401" s="61" t="str">
        <f>CONCATENATE($T$2&amp;": "&amp;VLOOKUP($B1400,$M$3:$T$34,8,0))</f>
        <v>Just: Centre</v>
      </c>
      <c r="J1401" s="91" t="s">
        <v>48</v>
      </c>
      <c r="K1401" s="43"/>
      <c r="L1401" s="43"/>
    </row>
    <row r="1402" spans="1:18" s="3" customFormat="1" x14ac:dyDescent="0.25">
      <c r="A1402" s="62" t="s">
        <v>73</v>
      </c>
      <c r="B1402" s="288" t="str">
        <f>CONCATENATE("Row identifier - ",B1417)</f>
        <v xml:space="preserve">Row identifier - Bonus deduction for small business skills and training boost </v>
      </c>
      <c r="C1402" s="289"/>
      <c r="D1402" s="289"/>
      <c r="E1402" s="289"/>
      <c r="F1402" s="289"/>
      <c r="G1402" s="289"/>
      <c r="H1402" s="48"/>
      <c r="J1402" s="91" t="s">
        <v>103</v>
      </c>
      <c r="K1402" s="43"/>
      <c r="L1402" s="43"/>
    </row>
    <row r="1403" spans="1:18" s="3" customFormat="1" x14ac:dyDescent="0.25">
      <c r="A1403" s="62" t="s">
        <v>74</v>
      </c>
      <c r="B1403" s="94" t="s">
        <v>438</v>
      </c>
      <c r="C1403" s="94"/>
      <c r="D1403" s="94"/>
      <c r="E1403" s="94"/>
      <c r="F1403" s="94"/>
      <c r="G1403" s="94"/>
      <c r="H1403" s="48"/>
      <c r="J1403" s="91" t="s">
        <v>103</v>
      </c>
      <c r="K1403" s="43"/>
      <c r="L1403" s="43"/>
    </row>
    <row r="1404" spans="1:18" s="3" customFormat="1" ht="15.75" customHeight="1" x14ac:dyDescent="0.25">
      <c r="A1404" s="64" t="s">
        <v>78</v>
      </c>
      <c r="B1404" s="212" t="s">
        <v>266</v>
      </c>
      <c r="C1404" s="212"/>
      <c r="D1404" s="212"/>
      <c r="E1404" s="212"/>
      <c r="F1404" s="212"/>
      <c r="G1404" s="212"/>
      <c r="H1404" s="48"/>
      <c r="J1404" s="91" t="s">
        <v>48</v>
      </c>
      <c r="K1404" s="43"/>
      <c r="L1404" s="43"/>
    </row>
    <row r="1405" spans="1:18" s="3" customFormat="1" ht="15.75" customHeight="1" x14ac:dyDescent="0.25">
      <c r="A1405" s="64" t="s">
        <v>66</v>
      </c>
      <c r="B1405" s="279" t="s">
        <v>115</v>
      </c>
      <c r="C1405" s="279"/>
      <c r="D1405" s="279"/>
      <c r="E1405" s="279"/>
      <c r="F1405" s="279"/>
      <c r="G1405" s="279"/>
      <c r="H1405" s="48"/>
      <c r="J1405" s="91" t="s">
        <v>48</v>
      </c>
      <c r="K1405" s="43"/>
      <c r="L1405" s="43"/>
    </row>
    <row r="1406" spans="1:18" s="3" customFormat="1" ht="15.75" customHeight="1" x14ac:dyDescent="0.25">
      <c r="A1406" s="64" t="s">
        <v>84</v>
      </c>
      <c r="B1406" s="79" t="s">
        <v>48</v>
      </c>
      <c r="C1406" s="212"/>
      <c r="D1406" s="212"/>
      <c r="E1406" s="212"/>
      <c r="F1406" s="212"/>
      <c r="G1406" s="212"/>
      <c r="H1406" s="48"/>
      <c r="J1406" s="91" t="s">
        <v>48</v>
      </c>
      <c r="K1406" s="43"/>
      <c r="L1406" s="43"/>
    </row>
    <row r="1407" spans="1:18" x14ac:dyDescent="0.25">
      <c r="A1407" s="64" t="s">
        <v>105</v>
      </c>
      <c r="B1407" s="79" t="s">
        <v>48</v>
      </c>
      <c r="C1407" s="212"/>
      <c r="D1407" s="212"/>
      <c r="E1407" s="212"/>
      <c r="F1407" s="212"/>
      <c r="G1407" s="212"/>
      <c r="H1407" s="48"/>
      <c r="I1407" s="3"/>
      <c r="J1407" s="91" t="s">
        <v>48</v>
      </c>
      <c r="K1407" s="43"/>
      <c r="L1407" s="43"/>
      <c r="M1407" s="3"/>
      <c r="N1407" s="3"/>
      <c r="O1407" s="3"/>
      <c r="P1407" s="3"/>
      <c r="Q1407" s="3"/>
      <c r="R1407" s="3"/>
    </row>
    <row r="1408" spans="1:18" s="3" customFormat="1" ht="15" customHeight="1" x14ac:dyDescent="0.25">
      <c r="A1408" s="64" t="s">
        <v>106</v>
      </c>
      <c r="B1408" s="284" t="s">
        <v>48</v>
      </c>
      <c r="C1408" s="284"/>
      <c r="D1408" s="284"/>
      <c r="E1408" s="284"/>
      <c r="F1408" s="284"/>
      <c r="G1408" s="284"/>
      <c r="H1408" s="48"/>
      <c r="J1408" s="91" t="s">
        <v>48</v>
      </c>
      <c r="K1408" s="43"/>
      <c r="L1408" s="43"/>
      <c r="M1408" s="69"/>
      <c r="N1408" s="69"/>
      <c r="O1408" s="69"/>
      <c r="P1408" s="69"/>
      <c r="Q1408" s="69"/>
      <c r="R1408" s="69"/>
    </row>
    <row r="1409" spans="1:20" s="3" customFormat="1" ht="15.75" customHeight="1" x14ac:dyDescent="0.25">
      <c r="A1409" s="64" t="s">
        <v>107</v>
      </c>
      <c r="B1409" s="212" t="s">
        <v>48</v>
      </c>
      <c r="C1409" s="212"/>
      <c r="D1409" s="212"/>
      <c r="E1409" s="212"/>
      <c r="F1409" s="212"/>
      <c r="G1409" s="212"/>
      <c r="H1409" s="48"/>
      <c r="J1409" s="91" t="s">
        <v>48</v>
      </c>
      <c r="K1409" s="43"/>
      <c r="L1409" s="43"/>
    </row>
    <row r="1410" spans="1:20" s="3" customFormat="1" ht="15.75" customHeight="1" x14ac:dyDescent="0.25">
      <c r="A1410" s="68" t="s">
        <v>108</v>
      </c>
      <c r="B1410" s="212" t="s">
        <v>267</v>
      </c>
      <c r="C1410" s="212"/>
      <c r="D1410" s="212"/>
      <c r="E1410" s="212"/>
      <c r="F1410" s="212"/>
      <c r="G1410" s="212"/>
      <c r="H1410" s="67"/>
      <c r="J1410" s="91" t="s">
        <v>48</v>
      </c>
      <c r="K1410" s="43"/>
      <c r="L1410" s="43"/>
    </row>
    <row r="1411" spans="1:20" s="3" customFormat="1" ht="13.5" customHeight="1" x14ac:dyDescent="0.25">
      <c r="A1411" s="62" t="s">
        <v>93</v>
      </c>
      <c r="B1411" s="279"/>
      <c r="C1411" s="279"/>
      <c r="D1411" s="279"/>
      <c r="E1411" s="279"/>
      <c r="F1411" s="279"/>
      <c r="G1411" s="279"/>
      <c r="H1411" s="48"/>
      <c r="I1411" s="75"/>
      <c r="J1411" s="91" t="s">
        <v>48</v>
      </c>
      <c r="K1411" s="43"/>
      <c r="L1411" s="43"/>
    </row>
    <row r="1412" spans="1:20" s="76" customFormat="1" thickBot="1" x14ac:dyDescent="0.25">
      <c r="A1412" s="70"/>
      <c r="B1412" s="212"/>
      <c r="C1412" s="212"/>
      <c r="D1412" s="212"/>
      <c r="E1412" s="212"/>
      <c r="F1412" s="212"/>
      <c r="G1412" s="212"/>
      <c r="H1412" s="48"/>
      <c r="I1412" s="3"/>
      <c r="J1412" s="91" t="s">
        <v>48</v>
      </c>
      <c r="K1412" s="43"/>
      <c r="L1412" s="43"/>
      <c r="M1412" s="3"/>
      <c r="N1412" s="3"/>
      <c r="O1412" s="3"/>
      <c r="P1412" s="3"/>
      <c r="Q1412" s="3"/>
      <c r="R1412" s="3"/>
      <c r="S1412" s="3"/>
      <c r="T1412" s="3"/>
    </row>
    <row r="1413" spans="1:20" s="3" customFormat="1" ht="15" customHeight="1" thickBot="1" x14ac:dyDescent="0.3">
      <c r="A1413" s="108" t="s">
        <v>356</v>
      </c>
      <c r="B1413" s="280" t="str">
        <f>CONCATENATE("Enter information - Prompt - ",B1417)</f>
        <v xml:space="preserve">Enter information - Prompt - Bonus deduction for small business skills and training boost </v>
      </c>
      <c r="C1413" s="281"/>
      <c r="D1413" s="281"/>
      <c r="E1413" s="281"/>
      <c r="F1413" s="281"/>
      <c r="G1413" s="281"/>
      <c r="H1413" s="282"/>
      <c r="J1413" s="91" t="s">
        <v>103</v>
      </c>
      <c r="K1413" s="43"/>
      <c r="L1413" s="43"/>
    </row>
    <row r="1414" spans="1:20" s="3" customFormat="1" x14ac:dyDescent="0.25">
      <c r="A1414" s="62" t="s">
        <v>66</v>
      </c>
      <c r="B1414" s="212" t="s">
        <v>149</v>
      </c>
      <c r="C1414" s="212"/>
      <c r="D1414" s="212"/>
      <c r="E1414" s="212"/>
      <c r="F1414" s="212"/>
      <c r="G1414" s="212"/>
      <c r="H1414" s="48"/>
      <c r="J1414" s="91" t="s">
        <v>48</v>
      </c>
      <c r="K1414" s="43"/>
      <c r="L1414" s="43"/>
    </row>
    <row r="1415" spans="1:20" s="3" customFormat="1" ht="29.25" x14ac:dyDescent="0.25">
      <c r="A1415" s="59"/>
      <c r="B1415" s="60" t="str">
        <f>CONCATENATE($N$2&amp;": "&amp;VLOOKUP($B1414,$M$3:$T$34,2,0))</f>
        <v>Font: Arial</v>
      </c>
      <c r="C1415" s="60" t="str">
        <f>CONCATENATE($O$2&amp;": "&amp;VLOOKUP($B1414,$M$3:$T$34,3,0))</f>
        <v>T-face: Normal</v>
      </c>
      <c r="D1415" s="60" t="str">
        <f>CONCATENATE($P$2&amp;": "&amp;VLOOKUP($B1414,$M$3:$T$34,4,0))</f>
        <v>Font size: 11</v>
      </c>
      <c r="E1415" s="60" t="str">
        <f>CONCATENATE($Q$2&amp;": "&amp;VLOOKUP($B1414,$M$3:$T$34,5,0))</f>
        <v>Row height: 22.5</v>
      </c>
      <c r="F1415" s="60" t="str">
        <f>CONCATENATE($R$2&amp;": "&amp;VLOOKUP($B1414,$M$3:$T$34,6,0))</f>
        <v>Text col: Black</v>
      </c>
      <c r="G1415" s="60" t="str">
        <f>CONCATENATE($S$2&amp;": "&amp;VLOOKUP($B1414,$M$3:$T$34,7,0))</f>
        <v>BG col: White</v>
      </c>
      <c r="H1415" s="61" t="str">
        <f>CONCATENATE($T$2&amp;": "&amp;VLOOKUP($B1414,$M$3:$T$34,8,0))</f>
        <v>Just: Left</v>
      </c>
      <c r="J1415" s="91" t="s">
        <v>48</v>
      </c>
      <c r="K1415" s="43"/>
      <c r="L1415" s="43"/>
    </row>
    <row r="1416" spans="1:20" s="3" customFormat="1" x14ac:dyDescent="0.25">
      <c r="A1416" s="59" t="s">
        <v>73</v>
      </c>
      <c r="B1416" s="283" t="str">
        <f>CONCATENATE("Prompt for data entry - ",B1417)</f>
        <v xml:space="preserve">Prompt for data entry - Bonus deduction for small business skills and training boost </v>
      </c>
      <c r="C1416" s="279"/>
      <c r="D1416" s="279"/>
      <c r="E1416" s="279"/>
      <c r="F1416" s="279"/>
      <c r="G1416" s="279"/>
      <c r="H1416" s="48"/>
      <c r="I1416" s="76"/>
      <c r="J1416" s="91" t="s">
        <v>103</v>
      </c>
      <c r="K1416" s="43"/>
      <c r="L1416" s="43"/>
    </row>
    <row r="1417" spans="1:20" s="3" customFormat="1" x14ac:dyDescent="0.25">
      <c r="A1417" s="62" t="s">
        <v>74</v>
      </c>
      <c r="B1417" s="94" t="s">
        <v>440</v>
      </c>
      <c r="C1417" s="94"/>
      <c r="D1417" s="94"/>
      <c r="E1417" s="94"/>
      <c r="F1417" s="94"/>
      <c r="G1417" s="94"/>
      <c r="H1417" s="48"/>
      <c r="J1417" s="91" t="s">
        <v>103</v>
      </c>
      <c r="K1417" s="43"/>
      <c r="L1417" s="43"/>
    </row>
    <row r="1418" spans="1:20" s="3" customFormat="1" ht="15.75" customHeight="1" x14ac:dyDescent="0.25">
      <c r="A1418" s="64" t="s">
        <v>78</v>
      </c>
      <c r="B1418" s="212" t="s">
        <v>256</v>
      </c>
      <c r="C1418" s="212"/>
      <c r="D1418" s="212"/>
      <c r="E1418" s="212"/>
      <c r="F1418" s="212"/>
      <c r="G1418" s="212"/>
      <c r="H1418" s="48"/>
      <c r="J1418" s="91" t="s">
        <v>48</v>
      </c>
      <c r="K1418" s="43"/>
      <c r="L1418" s="43"/>
    </row>
    <row r="1419" spans="1:20" s="3" customFormat="1" ht="15.75" customHeight="1" x14ac:dyDescent="0.25">
      <c r="A1419" s="64" t="s">
        <v>66</v>
      </c>
      <c r="B1419" s="279" t="s">
        <v>115</v>
      </c>
      <c r="C1419" s="279"/>
      <c r="D1419" s="279"/>
      <c r="E1419" s="279"/>
      <c r="F1419" s="279"/>
      <c r="G1419" s="279"/>
      <c r="H1419" s="48"/>
      <c r="J1419" s="91" t="s">
        <v>48</v>
      </c>
      <c r="K1419" s="43"/>
      <c r="L1419" s="43"/>
    </row>
    <row r="1420" spans="1:20" s="3" customFormat="1" ht="15.75" customHeight="1" x14ac:dyDescent="0.25">
      <c r="A1420" s="64" t="s">
        <v>84</v>
      </c>
      <c r="B1420" s="212" t="s">
        <v>48</v>
      </c>
      <c r="C1420" s="212"/>
      <c r="D1420" s="212"/>
      <c r="E1420" s="212"/>
      <c r="F1420" s="212"/>
      <c r="G1420" s="212"/>
      <c r="H1420" s="48"/>
      <c r="J1420" s="91" t="s">
        <v>48</v>
      </c>
      <c r="K1420" s="43"/>
      <c r="L1420" s="43"/>
    </row>
    <row r="1421" spans="1:20" x14ac:dyDescent="0.25">
      <c r="A1421" s="64" t="s">
        <v>105</v>
      </c>
      <c r="B1421" s="212" t="s">
        <v>48</v>
      </c>
      <c r="C1421" s="212"/>
      <c r="D1421" s="212"/>
      <c r="E1421" s="212"/>
      <c r="F1421" s="212"/>
      <c r="G1421" s="212"/>
      <c r="H1421" s="48"/>
      <c r="I1421" s="3"/>
      <c r="J1421" s="91" t="s">
        <v>48</v>
      </c>
      <c r="K1421" s="43"/>
      <c r="L1421" s="43"/>
      <c r="M1421" s="3"/>
      <c r="N1421" s="3"/>
      <c r="O1421" s="3"/>
      <c r="P1421" s="3"/>
      <c r="Q1421" s="3"/>
      <c r="R1421" s="3"/>
    </row>
    <row r="1422" spans="1:20" s="3" customFormat="1" ht="15" customHeight="1" x14ac:dyDescent="0.25">
      <c r="A1422" s="64" t="s">
        <v>106</v>
      </c>
      <c r="B1422" s="212" t="s">
        <v>48</v>
      </c>
      <c r="C1422" s="212"/>
      <c r="D1422" s="212"/>
      <c r="E1422" s="212"/>
      <c r="F1422" s="212"/>
      <c r="G1422" s="212"/>
      <c r="H1422" s="48"/>
      <c r="J1422" s="91" t="s">
        <v>48</v>
      </c>
      <c r="K1422" s="43"/>
      <c r="L1422" s="43"/>
      <c r="M1422" s="69"/>
      <c r="N1422" s="69"/>
      <c r="O1422" s="69"/>
      <c r="P1422" s="69"/>
      <c r="Q1422" s="69"/>
      <c r="R1422" s="69"/>
    </row>
    <row r="1423" spans="1:20" s="3" customFormat="1" ht="15.75" customHeight="1" x14ac:dyDescent="0.25">
      <c r="A1423" s="64" t="s">
        <v>107</v>
      </c>
      <c r="B1423" s="212" t="s">
        <v>48</v>
      </c>
      <c r="C1423" s="212"/>
      <c r="D1423" s="212"/>
      <c r="E1423" s="212"/>
      <c r="F1423" s="212"/>
      <c r="G1423" s="212"/>
      <c r="H1423" s="48"/>
      <c r="J1423" s="91" t="s">
        <v>48</v>
      </c>
      <c r="K1423" s="43"/>
      <c r="L1423" s="43"/>
    </row>
    <row r="1424" spans="1:20" s="3" customFormat="1" ht="15.75" customHeight="1" x14ac:dyDescent="0.25">
      <c r="A1424" s="68" t="s">
        <v>108</v>
      </c>
      <c r="B1424" s="212" t="str">
        <f>IF(B1414=$M$4,"Yes","No")</f>
        <v>No</v>
      </c>
      <c r="C1424" s="212"/>
      <c r="D1424" s="212"/>
      <c r="E1424" s="212"/>
      <c r="F1424" s="212"/>
      <c r="G1424" s="212"/>
      <c r="H1424" s="67"/>
      <c r="J1424" s="91" t="s">
        <v>48</v>
      </c>
      <c r="K1424" s="43"/>
      <c r="L1424" s="43"/>
    </row>
    <row r="1425" spans="1:20" s="3" customFormat="1" ht="13.5" customHeight="1" x14ac:dyDescent="0.25">
      <c r="A1425" s="62" t="s">
        <v>93</v>
      </c>
      <c r="B1425" s="279"/>
      <c r="C1425" s="279"/>
      <c r="D1425" s="279"/>
      <c r="E1425" s="279"/>
      <c r="F1425" s="279"/>
      <c r="G1425" s="279"/>
      <c r="H1425" s="48"/>
      <c r="I1425" s="75"/>
      <c r="J1425" s="91" t="s">
        <v>48</v>
      </c>
      <c r="K1425" s="43"/>
      <c r="L1425" s="43"/>
    </row>
    <row r="1426" spans="1:20" s="3" customFormat="1" thickBot="1" x14ac:dyDescent="0.25">
      <c r="A1426" s="70"/>
      <c r="B1426" s="212"/>
      <c r="C1426" s="212"/>
      <c r="D1426" s="212"/>
      <c r="E1426" s="212"/>
      <c r="F1426" s="212"/>
      <c r="G1426" s="212"/>
      <c r="H1426" s="48"/>
      <c r="J1426" s="91" t="s">
        <v>48</v>
      </c>
      <c r="K1426" s="43"/>
      <c r="L1426" s="43"/>
      <c r="S1426" s="76"/>
      <c r="T1426" s="76"/>
    </row>
    <row r="1427" spans="1:20" s="3" customFormat="1" ht="15.75" thickBot="1" x14ac:dyDescent="0.3">
      <c r="A1427" s="108" t="s">
        <v>357</v>
      </c>
      <c r="B1427" s="280" t="str">
        <f>CONCATENATE("Enter information - Data entry - ",B1417)</f>
        <v xml:space="preserve">Enter information - Data entry - Bonus deduction for small business skills and training boost </v>
      </c>
      <c r="C1427" s="281"/>
      <c r="D1427" s="281"/>
      <c r="E1427" s="281"/>
      <c r="F1427" s="281"/>
      <c r="G1427" s="281"/>
      <c r="H1427" s="282"/>
      <c r="J1427" s="91" t="s">
        <v>103</v>
      </c>
      <c r="K1427" s="43"/>
      <c r="L1427" s="43"/>
      <c r="M1427" s="76"/>
      <c r="N1427" s="76"/>
      <c r="O1427" s="76"/>
      <c r="P1427" s="76"/>
      <c r="Q1427" s="76"/>
      <c r="R1427" s="76"/>
    </row>
    <row r="1428" spans="1:20" s="3" customFormat="1" x14ac:dyDescent="0.25">
      <c r="A1428" s="62" t="s">
        <v>66</v>
      </c>
      <c r="B1428" s="212" t="s">
        <v>407</v>
      </c>
      <c r="C1428" s="212"/>
      <c r="D1428" s="212"/>
      <c r="E1428" s="212"/>
      <c r="F1428" s="212"/>
      <c r="G1428" s="212"/>
      <c r="H1428" s="48"/>
      <c r="J1428" s="91" t="s">
        <v>48</v>
      </c>
      <c r="K1428" s="43"/>
      <c r="L1428" s="43"/>
    </row>
    <row r="1429" spans="1:20" s="3" customFormat="1" ht="29.25" x14ac:dyDescent="0.25">
      <c r="A1429" s="62"/>
      <c r="B1429" s="60" t="str">
        <f>CONCATENATE($N$2&amp;": "&amp;VLOOKUP($B1428,$M$3:$T$34,2,0))</f>
        <v>Font: Arial</v>
      </c>
      <c r="C1429" s="60" t="str">
        <f>CONCATENATE($O$2&amp;": "&amp;VLOOKUP($B1428,$M$3:$T$34,3,0))</f>
        <v>T-face: Normal</v>
      </c>
      <c r="D1429" s="60" t="str">
        <f>CONCATENATE($P$2&amp;": "&amp;VLOOKUP($B1428,$M$3:$T$34,4,0))</f>
        <v>Font size: 11</v>
      </c>
      <c r="E1429" s="60" t="str">
        <f>CONCATENATE($Q$2&amp;": "&amp;VLOOKUP($B1428,$M$3:$T$34,5,0))</f>
        <v>Row height: 22.5</v>
      </c>
      <c r="F1429" s="60" t="str">
        <f>CONCATENATE($R$2&amp;": "&amp;VLOOKUP($B1428,$M$3:$T$34,6,0))</f>
        <v>Text col: Black</v>
      </c>
      <c r="G1429" s="60" t="str">
        <f>CONCATENATE($S$2&amp;": "&amp;VLOOKUP($B1428,$M$3:$T$34,7,0))</f>
        <v>BG col: Sky blue</v>
      </c>
      <c r="H1429" s="61" t="str">
        <f>CONCATENATE($T$2&amp;": "&amp;VLOOKUP($B1428,$M$3:$T$34,8,0))</f>
        <v>Just: Right</v>
      </c>
      <c r="J1429" s="91" t="s">
        <v>48</v>
      </c>
      <c r="K1429" s="43"/>
      <c r="L1429" s="43"/>
    </row>
    <row r="1430" spans="1:20" s="3" customFormat="1" x14ac:dyDescent="0.25">
      <c r="A1430" s="62" t="s">
        <v>73</v>
      </c>
      <c r="B1430" s="283" t="str">
        <f>CONCATENATE("Data entry - ",B1417)</f>
        <v xml:space="preserve">Data entry - Bonus deduction for small business skills and training boost </v>
      </c>
      <c r="C1430" s="279"/>
      <c r="D1430" s="279"/>
      <c r="E1430" s="279"/>
      <c r="F1430" s="279"/>
      <c r="G1430" s="279"/>
      <c r="H1430" s="48"/>
      <c r="J1430" s="91" t="s">
        <v>103</v>
      </c>
      <c r="K1430" s="43"/>
      <c r="L1430" s="43"/>
    </row>
    <row r="1431" spans="1:20" s="3" customFormat="1" x14ac:dyDescent="0.25">
      <c r="A1431" s="62" t="s">
        <v>74</v>
      </c>
      <c r="B1431" s="212"/>
      <c r="C1431" s="212"/>
      <c r="D1431" s="212"/>
      <c r="E1431" s="212"/>
      <c r="F1431" s="212"/>
      <c r="G1431" s="212"/>
      <c r="H1431" s="48"/>
      <c r="J1431" s="91" t="s">
        <v>48</v>
      </c>
      <c r="K1431" s="43"/>
      <c r="L1431" s="43"/>
    </row>
    <row r="1432" spans="1:20" s="3" customFormat="1" ht="15.75" customHeight="1" x14ac:dyDescent="0.25">
      <c r="A1432" s="64" t="s">
        <v>78</v>
      </c>
      <c r="B1432" s="212" t="s">
        <v>148</v>
      </c>
      <c r="C1432" s="212"/>
      <c r="D1432" s="212"/>
      <c r="E1432" s="212"/>
      <c r="F1432" s="212"/>
      <c r="G1432" s="212"/>
      <c r="H1432" s="48"/>
      <c r="J1432" s="91" t="s">
        <v>48</v>
      </c>
      <c r="K1432" s="43"/>
      <c r="L1432" s="43"/>
    </row>
    <row r="1433" spans="1:20" s="3" customFormat="1" ht="15.75" customHeight="1" x14ac:dyDescent="0.25">
      <c r="A1433" s="64" t="s">
        <v>66</v>
      </c>
      <c r="B1433" s="279" t="s">
        <v>145</v>
      </c>
      <c r="C1433" s="279"/>
      <c r="D1433" s="279"/>
      <c r="E1433" s="279"/>
      <c r="F1433" s="279"/>
      <c r="G1433" s="279"/>
      <c r="H1433" s="48"/>
      <c r="J1433" s="91" t="s">
        <v>48</v>
      </c>
      <c r="K1433" s="43"/>
      <c r="L1433" s="43"/>
    </row>
    <row r="1434" spans="1:20" s="3" customFormat="1" ht="15.75" customHeight="1" x14ac:dyDescent="0.25">
      <c r="A1434" s="64" t="s">
        <v>84</v>
      </c>
      <c r="B1434" s="79">
        <f>$B$1596</f>
        <v>0</v>
      </c>
      <c r="C1434" s="212"/>
      <c r="D1434" s="212"/>
      <c r="E1434" s="212"/>
      <c r="F1434" s="212"/>
      <c r="G1434" s="212"/>
      <c r="H1434" s="48"/>
      <c r="J1434" s="91" t="s">
        <v>103</v>
      </c>
      <c r="K1434" s="43"/>
      <c r="L1434" s="43"/>
    </row>
    <row r="1435" spans="1:20" x14ac:dyDescent="0.25">
      <c r="A1435" s="64" t="s">
        <v>105</v>
      </c>
      <c r="B1435" s="79">
        <f>$B$1597</f>
        <v>99999999.989999995</v>
      </c>
      <c r="C1435" s="212"/>
      <c r="D1435" s="212"/>
      <c r="E1435" s="212"/>
      <c r="F1435" s="212"/>
      <c r="G1435" s="212"/>
      <c r="H1435" s="48"/>
      <c r="I1435" s="3"/>
      <c r="J1435" s="91" t="s">
        <v>103</v>
      </c>
      <c r="K1435" s="43"/>
      <c r="L1435" s="43"/>
      <c r="M1435" s="3"/>
      <c r="N1435" s="3"/>
      <c r="O1435" s="3"/>
      <c r="P1435" s="3"/>
      <c r="Q1435" s="3"/>
      <c r="R1435" s="3"/>
    </row>
    <row r="1436" spans="1:20" s="3" customFormat="1" ht="15.75" customHeight="1" x14ac:dyDescent="0.25">
      <c r="A1436" s="64" t="s">
        <v>106</v>
      </c>
      <c r="B1436" s="284" t="s">
        <v>48</v>
      </c>
      <c r="C1436" s="284"/>
      <c r="D1436" s="284"/>
      <c r="E1436" s="284"/>
      <c r="F1436" s="284"/>
      <c r="G1436" s="284"/>
      <c r="H1436" s="48"/>
      <c r="J1436" s="91" t="s">
        <v>48</v>
      </c>
      <c r="L1436" s="43"/>
      <c r="M1436" s="69"/>
      <c r="N1436" s="69"/>
      <c r="O1436" s="69"/>
      <c r="P1436" s="69"/>
      <c r="Q1436" s="69"/>
      <c r="R1436" s="69"/>
    </row>
    <row r="1437" spans="1:20" s="3" customFormat="1" ht="15.75" customHeight="1" x14ac:dyDescent="0.25">
      <c r="A1437" s="64" t="s">
        <v>107</v>
      </c>
      <c r="B1437" s="212" t="s">
        <v>48</v>
      </c>
      <c r="C1437" s="212"/>
      <c r="D1437" s="212"/>
      <c r="E1437" s="212"/>
      <c r="F1437" s="212"/>
      <c r="G1437" s="212"/>
      <c r="H1437" s="48"/>
      <c r="J1437" s="91" t="s">
        <v>48</v>
      </c>
      <c r="K1437" s="43"/>
      <c r="L1437" s="43"/>
    </row>
    <row r="1438" spans="1:20" s="3" customFormat="1" ht="15.75" customHeight="1" x14ac:dyDescent="0.25">
      <c r="A1438" s="68" t="s">
        <v>108</v>
      </c>
      <c r="B1438" s="212" t="s">
        <v>409</v>
      </c>
      <c r="C1438" s="212"/>
      <c r="D1438" s="212"/>
      <c r="E1438" s="212"/>
      <c r="F1438" s="212"/>
      <c r="G1438" s="212"/>
      <c r="H1438" s="67"/>
      <c r="J1438" s="91" t="s">
        <v>103</v>
      </c>
      <c r="K1438" s="43"/>
      <c r="L1438" s="43"/>
    </row>
    <row r="1439" spans="1:20" s="3" customFormat="1" ht="13.5" customHeight="1" x14ac:dyDescent="0.25">
      <c r="A1439" s="62" t="s">
        <v>93</v>
      </c>
      <c r="B1439" s="279"/>
      <c r="C1439" s="279"/>
      <c r="D1439" s="279"/>
      <c r="E1439" s="279"/>
      <c r="F1439" s="279"/>
      <c r="G1439" s="279"/>
      <c r="H1439" s="48"/>
      <c r="I1439" s="75"/>
      <c r="J1439" s="91" t="s">
        <v>48</v>
      </c>
      <c r="K1439" s="43"/>
      <c r="L1439" s="43"/>
    </row>
    <row r="1440" spans="1:20" s="3" customFormat="1" thickBot="1" x14ac:dyDescent="0.25">
      <c r="A1440" s="70"/>
      <c r="B1440" s="212"/>
      <c r="C1440" s="212"/>
      <c r="D1440" s="212"/>
      <c r="E1440" s="212"/>
      <c r="F1440" s="212"/>
      <c r="G1440" s="212"/>
      <c r="H1440" s="48"/>
      <c r="J1440" s="91" t="s">
        <v>48</v>
      </c>
      <c r="K1440" s="43"/>
      <c r="L1440" s="43"/>
    </row>
    <row r="1441" spans="1:20" s="3" customFormat="1" ht="15.75" thickBot="1" x14ac:dyDescent="0.3">
      <c r="A1441" s="108" t="s">
        <v>358</v>
      </c>
      <c r="B1441" s="285" t="str">
        <f>CONCATENATE("Enter information - Row identifier - ",B1459)</f>
        <v>Enter information - Row identifier - Bonus deduction for small business technology investment boost</v>
      </c>
      <c r="C1441" s="286"/>
      <c r="D1441" s="286"/>
      <c r="E1441" s="286"/>
      <c r="F1441" s="286"/>
      <c r="G1441" s="286"/>
      <c r="H1441" s="287"/>
      <c r="J1441" s="91" t="s">
        <v>103</v>
      </c>
      <c r="K1441" s="43"/>
      <c r="L1441" s="43"/>
    </row>
    <row r="1442" spans="1:20" s="3" customFormat="1" x14ac:dyDescent="0.25">
      <c r="A1442" s="62" t="s">
        <v>66</v>
      </c>
      <c r="B1442" s="212" t="s">
        <v>405</v>
      </c>
      <c r="C1442" s="212"/>
      <c r="D1442" s="212"/>
      <c r="E1442" s="212"/>
      <c r="F1442" s="212"/>
      <c r="G1442" s="212"/>
      <c r="H1442" s="48"/>
      <c r="J1442" s="91" t="s">
        <v>48</v>
      </c>
      <c r="K1442" s="43"/>
      <c r="L1442" s="43"/>
    </row>
    <row r="1443" spans="1:20" s="3" customFormat="1" ht="29.25" x14ac:dyDescent="0.25">
      <c r="A1443" s="62"/>
      <c r="B1443" s="60" t="str">
        <f>CONCATENATE($N$2&amp;": "&amp;VLOOKUP($B1442,$M$3:$T$34,2,0))</f>
        <v>Font: Arial</v>
      </c>
      <c r="C1443" s="60" t="str">
        <f>CONCATENATE($O$2&amp;": "&amp;VLOOKUP($B1442,$M$3:$T$34,3,0))</f>
        <v>T-face: Normal</v>
      </c>
      <c r="D1443" s="60" t="str">
        <f>CONCATENATE($P$2&amp;": "&amp;VLOOKUP($B1442,$M$3:$T$34,4,0))</f>
        <v>Font size: 11</v>
      </c>
      <c r="E1443" s="60" t="str">
        <f>CONCATENATE($Q$2&amp;": "&amp;VLOOKUP($B1442,$M$3:$T$34,5,0))</f>
        <v>Row height: 22.5</v>
      </c>
      <c r="F1443" s="60" t="str">
        <f>CONCATENATE($R$2&amp;": "&amp;VLOOKUP($B1442,$M$3:$T$34,6,0))</f>
        <v>Text col: Black</v>
      </c>
      <c r="G1443" s="60" t="str">
        <f>CONCATENATE($S$2&amp;": "&amp;VLOOKUP($B1442,$M$3:$T$34,7,0))</f>
        <v>BG col: White</v>
      </c>
      <c r="H1443" s="61" t="str">
        <f>CONCATENATE($T$2&amp;": "&amp;VLOOKUP($B1442,$M$3:$T$34,8,0))</f>
        <v>Just: Centre</v>
      </c>
      <c r="J1443" s="91" t="s">
        <v>48</v>
      </c>
      <c r="K1443" s="43"/>
      <c r="L1443" s="43"/>
    </row>
    <row r="1444" spans="1:20" s="3" customFormat="1" x14ac:dyDescent="0.25">
      <c r="A1444" s="62" t="s">
        <v>73</v>
      </c>
      <c r="B1444" s="288" t="str">
        <f>CONCATENATE("Row identifier - ",B1459)</f>
        <v>Row identifier - Bonus deduction for small business technology investment boost</v>
      </c>
      <c r="C1444" s="289"/>
      <c r="D1444" s="289"/>
      <c r="E1444" s="289"/>
      <c r="F1444" s="289"/>
      <c r="G1444" s="289"/>
      <c r="H1444" s="48"/>
      <c r="J1444" s="91" t="s">
        <v>103</v>
      </c>
      <c r="K1444" s="43"/>
      <c r="L1444" s="43"/>
    </row>
    <row r="1445" spans="1:20" s="3" customFormat="1" x14ac:dyDescent="0.25">
      <c r="A1445" s="62" t="s">
        <v>74</v>
      </c>
      <c r="B1445" s="94" t="s">
        <v>439</v>
      </c>
      <c r="C1445" s="94"/>
      <c r="D1445" s="94"/>
      <c r="E1445" s="94"/>
      <c r="F1445" s="94"/>
      <c r="G1445" s="94"/>
      <c r="H1445" s="48"/>
      <c r="J1445" s="91" t="s">
        <v>103</v>
      </c>
      <c r="K1445" s="43"/>
      <c r="L1445" s="43"/>
    </row>
    <row r="1446" spans="1:20" s="3" customFormat="1" ht="15.75" customHeight="1" x14ac:dyDescent="0.25">
      <c r="A1446" s="64" t="s">
        <v>78</v>
      </c>
      <c r="B1446" s="212" t="s">
        <v>266</v>
      </c>
      <c r="C1446" s="212"/>
      <c r="D1446" s="212"/>
      <c r="E1446" s="212"/>
      <c r="F1446" s="212"/>
      <c r="G1446" s="212"/>
      <c r="H1446" s="48"/>
      <c r="J1446" s="91" t="s">
        <v>48</v>
      </c>
      <c r="K1446" s="43"/>
      <c r="L1446" s="43"/>
    </row>
    <row r="1447" spans="1:20" s="3" customFormat="1" ht="15.75" customHeight="1" x14ac:dyDescent="0.25">
      <c r="A1447" s="64" t="s">
        <v>66</v>
      </c>
      <c r="B1447" s="279" t="s">
        <v>115</v>
      </c>
      <c r="C1447" s="279"/>
      <c r="D1447" s="279"/>
      <c r="E1447" s="279"/>
      <c r="F1447" s="279"/>
      <c r="G1447" s="279"/>
      <c r="H1447" s="48"/>
      <c r="J1447" s="91" t="s">
        <v>48</v>
      </c>
      <c r="K1447" s="43"/>
      <c r="L1447" s="43"/>
    </row>
    <row r="1448" spans="1:20" s="3" customFormat="1" ht="15.75" customHeight="1" x14ac:dyDescent="0.25">
      <c r="A1448" s="64" t="s">
        <v>84</v>
      </c>
      <c r="B1448" s="79" t="s">
        <v>48</v>
      </c>
      <c r="C1448" s="212"/>
      <c r="D1448" s="212"/>
      <c r="E1448" s="212"/>
      <c r="F1448" s="212"/>
      <c r="G1448" s="212"/>
      <c r="H1448" s="48"/>
      <c r="J1448" s="91" t="s">
        <v>48</v>
      </c>
      <c r="K1448" s="43"/>
      <c r="L1448" s="43"/>
    </row>
    <row r="1449" spans="1:20" x14ac:dyDescent="0.25">
      <c r="A1449" s="64" t="s">
        <v>105</v>
      </c>
      <c r="B1449" s="79" t="s">
        <v>48</v>
      </c>
      <c r="C1449" s="212"/>
      <c r="D1449" s="212"/>
      <c r="E1449" s="212"/>
      <c r="F1449" s="212"/>
      <c r="G1449" s="212"/>
      <c r="H1449" s="48"/>
      <c r="I1449" s="3"/>
      <c r="J1449" s="91" t="s">
        <v>48</v>
      </c>
      <c r="K1449" s="43"/>
      <c r="L1449" s="43"/>
      <c r="M1449" s="3"/>
      <c r="N1449" s="3"/>
      <c r="O1449" s="3"/>
      <c r="P1449" s="3"/>
      <c r="Q1449" s="3"/>
      <c r="R1449" s="3"/>
    </row>
    <row r="1450" spans="1:20" s="3" customFormat="1" ht="15" customHeight="1" x14ac:dyDescent="0.25">
      <c r="A1450" s="64" t="s">
        <v>106</v>
      </c>
      <c r="B1450" s="284" t="s">
        <v>48</v>
      </c>
      <c r="C1450" s="284"/>
      <c r="D1450" s="284"/>
      <c r="E1450" s="284"/>
      <c r="F1450" s="284"/>
      <c r="G1450" s="284"/>
      <c r="H1450" s="48"/>
      <c r="J1450" s="91" t="s">
        <v>48</v>
      </c>
      <c r="K1450" s="43"/>
      <c r="L1450" s="43"/>
      <c r="M1450" s="69"/>
      <c r="N1450" s="69"/>
      <c r="O1450" s="69"/>
      <c r="P1450" s="69"/>
      <c r="Q1450" s="69"/>
      <c r="R1450" s="69"/>
    </row>
    <row r="1451" spans="1:20" s="3" customFormat="1" ht="15.75" customHeight="1" x14ac:dyDescent="0.25">
      <c r="A1451" s="64" t="s">
        <v>107</v>
      </c>
      <c r="B1451" s="212" t="s">
        <v>48</v>
      </c>
      <c r="C1451" s="212"/>
      <c r="D1451" s="212"/>
      <c r="E1451" s="212"/>
      <c r="F1451" s="212"/>
      <c r="G1451" s="212"/>
      <c r="H1451" s="48"/>
      <c r="J1451" s="91" t="s">
        <v>48</v>
      </c>
      <c r="K1451" s="43"/>
      <c r="L1451" s="43"/>
    </row>
    <row r="1452" spans="1:20" s="3" customFormat="1" ht="15.75" customHeight="1" x14ac:dyDescent="0.25">
      <c r="A1452" s="68" t="s">
        <v>108</v>
      </c>
      <c r="B1452" s="212" t="s">
        <v>267</v>
      </c>
      <c r="C1452" s="212"/>
      <c r="D1452" s="212"/>
      <c r="E1452" s="212"/>
      <c r="F1452" s="212"/>
      <c r="G1452" s="212"/>
      <c r="H1452" s="67"/>
      <c r="J1452" s="91" t="s">
        <v>48</v>
      </c>
      <c r="K1452" s="43"/>
      <c r="L1452" s="43"/>
    </row>
    <row r="1453" spans="1:20" s="3" customFormat="1" ht="13.5" customHeight="1" x14ac:dyDescent="0.25">
      <c r="A1453" s="62" t="s">
        <v>93</v>
      </c>
      <c r="B1453" s="279"/>
      <c r="C1453" s="279"/>
      <c r="D1453" s="279"/>
      <c r="E1453" s="279"/>
      <c r="F1453" s="279"/>
      <c r="G1453" s="279"/>
      <c r="H1453" s="48"/>
      <c r="I1453" s="75"/>
      <c r="J1453" s="91" t="s">
        <v>48</v>
      </c>
      <c r="K1453" s="43"/>
      <c r="L1453" s="43"/>
    </row>
    <row r="1454" spans="1:20" s="76" customFormat="1" thickBot="1" x14ac:dyDescent="0.25">
      <c r="A1454" s="70"/>
      <c r="B1454" s="212"/>
      <c r="C1454" s="212"/>
      <c r="D1454" s="212"/>
      <c r="E1454" s="212"/>
      <c r="F1454" s="212"/>
      <c r="G1454" s="212"/>
      <c r="H1454" s="48"/>
      <c r="I1454" s="3"/>
      <c r="J1454" s="91" t="s">
        <v>48</v>
      </c>
      <c r="K1454" s="43"/>
      <c r="L1454" s="43"/>
      <c r="M1454" s="3"/>
      <c r="N1454" s="3"/>
      <c r="O1454" s="3"/>
      <c r="P1454" s="3"/>
      <c r="Q1454" s="3"/>
      <c r="R1454" s="3"/>
      <c r="S1454" s="3"/>
      <c r="T1454" s="3"/>
    </row>
    <row r="1455" spans="1:20" s="3" customFormat="1" ht="15" customHeight="1" thickBot="1" x14ac:dyDescent="0.3">
      <c r="A1455" s="108" t="s">
        <v>434</v>
      </c>
      <c r="B1455" s="280" t="str">
        <f>CONCATENATE("Enter information - Prompt - ",B1459)</f>
        <v>Enter information - Prompt - Bonus deduction for small business technology investment boost</v>
      </c>
      <c r="C1455" s="281"/>
      <c r="D1455" s="281"/>
      <c r="E1455" s="281"/>
      <c r="F1455" s="281"/>
      <c r="G1455" s="281"/>
      <c r="H1455" s="282"/>
      <c r="J1455" s="91" t="s">
        <v>103</v>
      </c>
      <c r="K1455" s="43"/>
      <c r="L1455" s="43"/>
    </row>
    <row r="1456" spans="1:20" s="3" customFormat="1" x14ac:dyDescent="0.25">
      <c r="A1456" s="62" t="s">
        <v>66</v>
      </c>
      <c r="B1456" s="212" t="s">
        <v>149</v>
      </c>
      <c r="C1456" s="212"/>
      <c r="D1456" s="212"/>
      <c r="E1456" s="212"/>
      <c r="F1456" s="212"/>
      <c r="G1456" s="212"/>
      <c r="H1456" s="48"/>
      <c r="J1456" s="91" t="s">
        <v>48</v>
      </c>
      <c r="K1456" s="43"/>
      <c r="L1456" s="43"/>
    </row>
    <row r="1457" spans="1:20" s="3" customFormat="1" ht="29.25" x14ac:dyDescent="0.25">
      <c r="A1457" s="59"/>
      <c r="B1457" s="60" t="str">
        <f>CONCATENATE($N$2&amp;": "&amp;VLOOKUP($B1456,$M$3:$T$34,2,0))</f>
        <v>Font: Arial</v>
      </c>
      <c r="C1457" s="60" t="str">
        <f>CONCATENATE($O$2&amp;": "&amp;VLOOKUP($B1456,$M$3:$T$34,3,0))</f>
        <v>T-face: Normal</v>
      </c>
      <c r="D1457" s="60" t="str">
        <f>CONCATENATE($P$2&amp;": "&amp;VLOOKUP($B1456,$M$3:$T$34,4,0))</f>
        <v>Font size: 11</v>
      </c>
      <c r="E1457" s="60" t="str">
        <f>CONCATENATE($Q$2&amp;": "&amp;VLOOKUP($B1456,$M$3:$T$34,5,0))</f>
        <v>Row height: 22.5</v>
      </c>
      <c r="F1457" s="60" t="str">
        <f>CONCATENATE($R$2&amp;": "&amp;VLOOKUP($B1456,$M$3:$T$34,6,0))</f>
        <v>Text col: Black</v>
      </c>
      <c r="G1457" s="60" t="str">
        <f>CONCATENATE($S$2&amp;": "&amp;VLOOKUP($B1456,$M$3:$T$34,7,0))</f>
        <v>BG col: White</v>
      </c>
      <c r="H1457" s="61" t="str">
        <f>CONCATENATE($T$2&amp;": "&amp;VLOOKUP($B1456,$M$3:$T$34,8,0))</f>
        <v>Just: Left</v>
      </c>
      <c r="J1457" s="91" t="s">
        <v>48</v>
      </c>
      <c r="K1457" s="43"/>
      <c r="L1457" s="43"/>
    </row>
    <row r="1458" spans="1:20" s="3" customFormat="1" x14ac:dyDescent="0.25">
      <c r="A1458" s="59" t="s">
        <v>73</v>
      </c>
      <c r="B1458" s="283" t="str">
        <f>CONCATENATE("Prompt for data entry - ",B1459)</f>
        <v>Prompt for data entry - Bonus deduction for small business technology investment boost</v>
      </c>
      <c r="C1458" s="279"/>
      <c r="D1458" s="279"/>
      <c r="E1458" s="279"/>
      <c r="F1458" s="279"/>
      <c r="G1458" s="279"/>
      <c r="H1458" s="48"/>
      <c r="I1458" s="76"/>
      <c r="J1458" s="91" t="s">
        <v>103</v>
      </c>
      <c r="K1458" s="43"/>
      <c r="L1458" s="43"/>
    </row>
    <row r="1459" spans="1:20" s="3" customFormat="1" x14ac:dyDescent="0.25">
      <c r="A1459" s="62" t="s">
        <v>74</v>
      </c>
      <c r="B1459" s="94" t="s">
        <v>441</v>
      </c>
      <c r="C1459" s="94"/>
      <c r="D1459" s="94"/>
      <c r="E1459" s="94"/>
      <c r="F1459" s="94"/>
      <c r="G1459" s="94"/>
      <c r="H1459" s="48"/>
      <c r="J1459" s="91" t="s">
        <v>103</v>
      </c>
      <c r="K1459" s="43"/>
      <c r="L1459" s="43"/>
    </row>
    <row r="1460" spans="1:20" s="3" customFormat="1" ht="15.75" customHeight="1" x14ac:dyDescent="0.25">
      <c r="A1460" s="64" t="s">
        <v>78</v>
      </c>
      <c r="B1460" s="212" t="s">
        <v>256</v>
      </c>
      <c r="C1460" s="212"/>
      <c r="D1460" s="212"/>
      <c r="E1460" s="212"/>
      <c r="F1460" s="212"/>
      <c r="G1460" s="212"/>
      <c r="H1460" s="48"/>
      <c r="J1460" s="91" t="s">
        <v>48</v>
      </c>
      <c r="K1460" s="43"/>
      <c r="L1460" s="43"/>
    </row>
    <row r="1461" spans="1:20" s="3" customFormat="1" ht="15.75" customHeight="1" x14ac:dyDescent="0.25">
      <c r="A1461" s="64" t="s">
        <v>66</v>
      </c>
      <c r="B1461" s="279" t="s">
        <v>115</v>
      </c>
      <c r="C1461" s="279"/>
      <c r="D1461" s="279"/>
      <c r="E1461" s="279"/>
      <c r="F1461" s="279"/>
      <c r="G1461" s="279"/>
      <c r="H1461" s="48"/>
      <c r="J1461" s="91" t="s">
        <v>48</v>
      </c>
      <c r="K1461" s="43"/>
      <c r="L1461" s="43"/>
    </row>
    <row r="1462" spans="1:20" s="3" customFormat="1" ht="15.75" customHeight="1" x14ac:dyDescent="0.25">
      <c r="A1462" s="64" t="s">
        <v>84</v>
      </c>
      <c r="B1462" s="212" t="s">
        <v>48</v>
      </c>
      <c r="C1462" s="212"/>
      <c r="D1462" s="212"/>
      <c r="E1462" s="212"/>
      <c r="F1462" s="212"/>
      <c r="G1462" s="212"/>
      <c r="H1462" s="48"/>
      <c r="J1462" s="91" t="s">
        <v>48</v>
      </c>
      <c r="K1462" s="43"/>
      <c r="L1462" s="43"/>
    </row>
    <row r="1463" spans="1:20" x14ac:dyDescent="0.25">
      <c r="A1463" s="64" t="s">
        <v>105</v>
      </c>
      <c r="B1463" s="212" t="s">
        <v>48</v>
      </c>
      <c r="C1463" s="212"/>
      <c r="D1463" s="212"/>
      <c r="E1463" s="212"/>
      <c r="F1463" s="212"/>
      <c r="G1463" s="212"/>
      <c r="H1463" s="48"/>
      <c r="I1463" s="3"/>
      <c r="J1463" s="91" t="s">
        <v>48</v>
      </c>
      <c r="K1463" s="43"/>
      <c r="L1463" s="43"/>
      <c r="M1463" s="3"/>
      <c r="N1463" s="3"/>
      <c r="O1463" s="3"/>
      <c r="P1463" s="3"/>
      <c r="Q1463" s="3"/>
      <c r="R1463" s="3"/>
    </row>
    <row r="1464" spans="1:20" s="3" customFormat="1" ht="15" customHeight="1" x14ac:dyDescent="0.25">
      <c r="A1464" s="64" t="s">
        <v>106</v>
      </c>
      <c r="B1464" s="212" t="s">
        <v>48</v>
      </c>
      <c r="C1464" s="212"/>
      <c r="D1464" s="212"/>
      <c r="E1464" s="212"/>
      <c r="F1464" s="212"/>
      <c r="G1464" s="212"/>
      <c r="H1464" s="48"/>
      <c r="J1464" s="91" t="s">
        <v>48</v>
      </c>
      <c r="K1464" s="43"/>
      <c r="L1464" s="43"/>
      <c r="M1464" s="69"/>
      <c r="N1464" s="69"/>
      <c r="O1464" s="69"/>
      <c r="P1464" s="69"/>
      <c r="Q1464" s="69"/>
      <c r="R1464" s="69"/>
    </row>
    <row r="1465" spans="1:20" s="3" customFormat="1" ht="15.75" customHeight="1" x14ac:dyDescent="0.25">
      <c r="A1465" s="64" t="s">
        <v>107</v>
      </c>
      <c r="B1465" s="212" t="s">
        <v>48</v>
      </c>
      <c r="C1465" s="212"/>
      <c r="D1465" s="212"/>
      <c r="E1465" s="212"/>
      <c r="F1465" s="212"/>
      <c r="G1465" s="212"/>
      <c r="H1465" s="48"/>
      <c r="J1465" s="91" t="s">
        <v>48</v>
      </c>
      <c r="K1465" s="43"/>
      <c r="L1465" s="43"/>
    </row>
    <row r="1466" spans="1:20" s="3" customFormat="1" ht="15.75" customHeight="1" x14ac:dyDescent="0.25">
      <c r="A1466" s="68" t="s">
        <v>108</v>
      </c>
      <c r="B1466" s="212" t="str">
        <f>IF(B1456=$M$4,"Yes","No")</f>
        <v>No</v>
      </c>
      <c r="C1466" s="212"/>
      <c r="D1466" s="212"/>
      <c r="E1466" s="212"/>
      <c r="F1466" s="212"/>
      <c r="G1466" s="212"/>
      <c r="H1466" s="67"/>
      <c r="J1466" s="91" t="s">
        <v>48</v>
      </c>
      <c r="K1466" s="43"/>
      <c r="L1466" s="43"/>
    </row>
    <row r="1467" spans="1:20" s="3" customFormat="1" ht="13.5" customHeight="1" x14ac:dyDescent="0.25">
      <c r="A1467" s="62" t="s">
        <v>93</v>
      </c>
      <c r="B1467" s="279"/>
      <c r="C1467" s="279"/>
      <c r="D1467" s="279"/>
      <c r="E1467" s="279"/>
      <c r="F1467" s="279"/>
      <c r="G1467" s="279"/>
      <c r="H1467" s="48"/>
      <c r="I1467" s="75"/>
      <c r="J1467" s="91" t="s">
        <v>48</v>
      </c>
      <c r="K1467" s="43"/>
      <c r="L1467" s="43"/>
    </row>
    <row r="1468" spans="1:20" s="3" customFormat="1" thickBot="1" x14ac:dyDescent="0.25">
      <c r="A1468" s="70"/>
      <c r="B1468" s="212"/>
      <c r="C1468" s="212"/>
      <c r="D1468" s="212"/>
      <c r="E1468" s="212"/>
      <c r="F1468" s="212"/>
      <c r="G1468" s="212"/>
      <c r="H1468" s="48"/>
      <c r="J1468" s="91" t="s">
        <v>48</v>
      </c>
      <c r="K1468" s="43"/>
      <c r="L1468" s="43"/>
      <c r="S1468" s="76"/>
      <c r="T1468" s="76"/>
    </row>
    <row r="1469" spans="1:20" s="3" customFormat="1" ht="15.75" thickBot="1" x14ac:dyDescent="0.3">
      <c r="A1469" s="108" t="s">
        <v>359</v>
      </c>
      <c r="B1469" s="280" t="str">
        <f>CONCATENATE("Enter information - Data entry - ",B1459)</f>
        <v>Enter information - Data entry - Bonus deduction for small business technology investment boost</v>
      </c>
      <c r="C1469" s="281"/>
      <c r="D1469" s="281"/>
      <c r="E1469" s="281"/>
      <c r="F1469" s="281"/>
      <c r="G1469" s="281"/>
      <c r="H1469" s="282"/>
      <c r="J1469" s="91" t="s">
        <v>103</v>
      </c>
      <c r="K1469" s="43"/>
      <c r="L1469" s="43"/>
      <c r="M1469" s="76"/>
      <c r="N1469" s="76"/>
      <c r="O1469" s="76"/>
      <c r="P1469" s="76"/>
      <c r="Q1469" s="76"/>
      <c r="R1469" s="76"/>
    </row>
    <row r="1470" spans="1:20" s="3" customFormat="1" x14ac:dyDescent="0.25">
      <c r="A1470" s="62" t="s">
        <v>66</v>
      </c>
      <c r="B1470" s="212" t="s">
        <v>407</v>
      </c>
      <c r="C1470" s="212"/>
      <c r="D1470" s="212"/>
      <c r="E1470" s="212"/>
      <c r="F1470" s="212"/>
      <c r="G1470" s="212"/>
      <c r="H1470" s="48"/>
      <c r="J1470" s="91" t="s">
        <v>48</v>
      </c>
      <c r="K1470" s="43"/>
      <c r="L1470" s="43"/>
    </row>
    <row r="1471" spans="1:20" s="3" customFormat="1" ht="29.25" x14ac:dyDescent="0.25">
      <c r="A1471" s="62"/>
      <c r="B1471" s="60" t="str">
        <f>CONCATENATE($N$2&amp;": "&amp;VLOOKUP($B1470,$M$3:$T$34,2,0))</f>
        <v>Font: Arial</v>
      </c>
      <c r="C1471" s="60" t="str">
        <f>CONCATENATE($O$2&amp;": "&amp;VLOOKUP($B1470,$M$3:$T$34,3,0))</f>
        <v>T-face: Normal</v>
      </c>
      <c r="D1471" s="60" t="str">
        <f>CONCATENATE($P$2&amp;": "&amp;VLOOKUP($B1470,$M$3:$T$34,4,0))</f>
        <v>Font size: 11</v>
      </c>
      <c r="E1471" s="60" t="str">
        <f>CONCATENATE($Q$2&amp;": "&amp;VLOOKUP($B1470,$M$3:$T$34,5,0))</f>
        <v>Row height: 22.5</v>
      </c>
      <c r="F1471" s="60" t="str">
        <f>CONCATENATE($R$2&amp;": "&amp;VLOOKUP($B1470,$M$3:$T$34,6,0))</f>
        <v>Text col: Black</v>
      </c>
      <c r="G1471" s="60" t="str">
        <f>CONCATENATE($S$2&amp;": "&amp;VLOOKUP($B1470,$M$3:$T$34,7,0))</f>
        <v>BG col: Sky blue</v>
      </c>
      <c r="H1471" s="61" t="str">
        <f>CONCATENATE($T$2&amp;": "&amp;VLOOKUP($B1470,$M$3:$T$34,8,0))</f>
        <v>Just: Right</v>
      </c>
      <c r="J1471" s="91" t="s">
        <v>48</v>
      </c>
      <c r="K1471" s="43"/>
      <c r="L1471" s="43"/>
    </row>
    <row r="1472" spans="1:20" s="3" customFormat="1" x14ac:dyDescent="0.25">
      <c r="A1472" s="62" t="s">
        <v>73</v>
      </c>
      <c r="B1472" s="283" t="str">
        <f>CONCATENATE("Data entry - ",B1459)</f>
        <v>Data entry - Bonus deduction for small business technology investment boost</v>
      </c>
      <c r="C1472" s="279"/>
      <c r="D1472" s="279"/>
      <c r="E1472" s="279"/>
      <c r="F1472" s="279"/>
      <c r="G1472" s="279"/>
      <c r="H1472" s="48"/>
      <c r="J1472" s="91" t="s">
        <v>103</v>
      </c>
      <c r="K1472" s="43"/>
      <c r="L1472" s="43"/>
    </row>
    <row r="1473" spans="1:18" s="3" customFormat="1" x14ac:dyDescent="0.25">
      <c r="A1473" s="62" t="s">
        <v>74</v>
      </c>
      <c r="B1473" s="212"/>
      <c r="C1473" s="212"/>
      <c r="D1473" s="212"/>
      <c r="E1473" s="212"/>
      <c r="F1473" s="212"/>
      <c r="G1473" s="212"/>
      <c r="H1473" s="48"/>
      <c r="J1473" s="91" t="s">
        <v>48</v>
      </c>
      <c r="K1473" s="43"/>
      <c r="L1473" s="43"/>
    </row>
    <row r="1474" spans="1:18" s="3" customFormat="1" ht="15.75" customHeight="1" x14ac:dyDescent="0.25">
      <c r="A1474" s="64" t="s">
        <v>78</v>
      </c>
      <c r="B1474" s="212" t="s">
        <v>148</v>
      </c>
      <c r="C1474" s="212"/>
      <c r="D1474" s="212"/>
      <c r="E1474" s="212"/>
      <c r="F1474" s="212"/>
      <c r="G1474" s="212"/>
      <c r="H1474" s="48"/>
      <c r="J1474" s="91" t="s">
        <v>48</v>
      </c>
      <c r="K1474" s="43"/>
      <c r="L1474" s="43"/>
    </row>
    <row r="1475" spans="1:18" s="3" customFormat="1" ht="15.75" customHeight="1" x14ac:dyDescent="0.25">
      <c r="A1475" s="64" t="s">
        <v>66</v>
      </c>
      <c r="B1475" s="279" t="s">
        <v>145</v>
      </c>
      <c r="C1475" s="279"/>
      <c r="D1475" s="279"/>
      <c r="E1475" s="279"/>
      <c r="F1475" s="279"/>
      <c r="G1475" s="279"/>
      <c r="H1475" s="48"/>
      <c r="J1475" s="91" t="s">
        <v>48</v>
      </c>
      <c r="K1475" s="43"/>
      <c r="L1475" s="43"/>
    </row>
    <row r="1476" spans="1:18" s="3" customFormat="1" ht="15.75" customHeight="1" x14ac:dyDescent="0.25">
      <c r="A1476" s="64" t="s">
        <v>84</v>
      </c>
      <c r="B1476" s="79">
        <f>$B$1596</f>
        <v>0</v>
      </c>
      <c r="C1476" s="212"/>
      <c r="D1476" s="212"/>
      <c r="E1476" s="212"/>
      <c r="F1476" s="212"/>
      <c r="G1476" s="212"/>
      <c r="H1476" s="48"/>
      <c r="J1476" s="91" t="s">
        <v>103</v>
      </c>
      <c r="K1476" s="43"/>
      <c r="L1476" s="43"/>
    </row>
    <row r="1477" spans="1:18" x14ac:dyDescent="0.25">
      <c r="A1477" s="64" t="s">
        <v>105</v>
      </c>
      <c r="B1477" s="79">
        <f>$B$1597</f>
        <v>99999999.989999995</v>
      </c>
      <c r="C1477" s="212"/>
      <c r="D1477" s="212"/>
      <c r="E1477" s="212"/>
      <c r="F1477" s="212"/>
      <c r="G1477" s="212"/>
      <c r="H1477" s="48"/>
      <c r="I1477" s="3"/>
      <c r="J1477" s="91" t="s">
        <v>103</v>
      </c>
      <c r="K1477" s="43"/>
      <c r="L1477" s="43"/>
      <c r="M1477" s="3"/>
      <c r="N1477" s="3"/>
      <c r="O1477" s="3"/>
      <c r="P1477" s="3"/>
      <c r="Q1477" s="3"/>
      <c r="R1477" s="3"/>
    </row>
    <row r="1478" spans="1:18" s="3" customFormat="1" ht="15.75" customHeight="1" x14ac:dyDescent="0.25">
      <c r="A1478" s="64" t="s">
        <v>106</v>
      </c>
      <c r="B1478" s="284" t="s">
        <v>48</v>
      </c>
      <c r="C1478" s="284"/>
      <c r="D1478" s="284"/>
      <c r="E1478" s="284"/>
      <c r="F1478" s="284"/>
      <c r="G1478" s="284"/>
      <c r="H1478" s="48"/>
      <c r="J1478" s="91" t="s">
        <v>48</v>
      </c>
      <c r="L1478" s="43"/>
      <c r="M1478" s="69"/>
      <c r="N1478" s="69"/>
      <c r="O1478" s="69"/>
      <c r="P1478" s="69"/>
      <c r="Q1478" s="69"/>
      <c r="R1478" s="69"/>
    </row>
    <row r="1479" spans="1:18" s="3" customFormat="1" ht="15.75" customHeight="1" x14ac:dyDescent="0.25">
      <c r="A1479" s="64" t="s">
        <v>107</v>
      </c>
      <c r="B1479" s="212" t="s">
        <v>48</v>
      </c>
      <c r="C1479" s="212"/>
      <c r="D1479" s="212"/>
      <c r="E1479" s="212"/>
      <c r="F1479" s="212"/>
      <c r="G1479" s="212"/>
      <c r="H1479" s="48"/>
      <c r="J1479" s="91" t="s">
        <v>48</v>
      </c>
      <c r="K1479" s="43"/>
      <c r="L1479" s="43"/>
    </row>
    <row r="1480" spans="1:18" s="3" customFormat="1" ht="15.75" customHeight="1" x14ac:dyDescent="0.25">
      <c r="A1480" s="68" t="s">
        <v>108</v>
      </c>
      <c r="B1480" s="212" t="s">
        <v>409</v>
      </c>
      <c r="C1480" s="212"/>
      <c r="D1480" s="212"/>
      <c r="E1480" s="212"/>
      <c r="F1480" s="212"/>
      <c r="G1480" s="212"/>
      <c r="H1480" s="67"/>
      <c r="J1480" s="91" t="s">
        <v>103</v>
      </c>
      <c r="K1480" s="43"/>
      <c r="L1480" s="43"/>
    </row>
    <row r="1481" spans="1:18" s="3" customFormat="1" ht="13.5" customHeight="1" x14ac:dyDescent="0.25">
      <c r="A1481" s="62" t="s">
        <v>93</v>
      </c>
      <c r="B1481" s="279"/>
      <c r="C1481" s="279"/>
      <c r="D1481" s="279"/>
      <c r="E1481" s="279"/>
      <c r="F1481" s="279"/>
      <c r="G1481" s="279"/>
      <c r="H1481" s="48"/>
      <c r="I1481" s="75"/>
      <c r="J1481" s="91" t="s">
        <v>48</v>
      </c>
      <c r="K1481" s="43"/>
      <c r="L1481" s="43"/>
    </row>
    <row r="1482" spans="1:18" s="3" customFormat="1" thickBot="1" x14ac:dyDescent="0.25">
      <c r="A1482" s="70"/>
      <c r="B1482" s="212"/>
      <c r="C1482" s="212"/>
      <c r="D1482" s="212"/>
      <c r="E1482" s="212"/>
      <c r="F1482" s="212"/>
      <c r="G1482" s="212"/>
      <c r="H1482" s="48"/>
      <c r="J1482" s="91" t="s">
        <v>48</v>
      </c>
      <c r="K1482" s="43"/>
      <c r="L1482" s="43"/>
    </row>
    <row r="1483" spans="1:18" s="3" customFormat="1" ht="15.75" thickBot="1" x14ac:dyDescent="0.3">
      <c r="A1483" s="108" t="s">
        <v>435</v>
      </c>
      <c r="B1483" s="285" t="str">
        <f>CONCATENATE("Enter information - Row identifier - ",B1501)</f>
        <v>Enter information - Row identifier - Other items deductible for tax purposes not included in the profit and loss statement</v>
      </c>
      <c r="C1483" s="286"/>
      <c r="D1483" s="286"/>
      <c r="E1483" s="286"/>
      <c r="F1483" s="286"/>
      <c r="G1483" s="286"/>
      <c r="H1483" s="287"/>
      <c r="J1483" s="91" t="s">
        <v>103</v>
      </c>
      <c r="K1483" s="43"/>
      <c r="L1483" s="43"/>
    </row>
    <row r="1484" spans="1:18" s="3" customFormat="1" ht="15.75" customHeight="1" x14ac:dyDescent="0.25">
      <c r="A1484" s="62" t="s">
        <v>66</v>
      </c>
      <c r="B1484" s="47" t="s">
        <v>405</v>
      </c>
      <c r="C1484" s="47"/>
      <c r="D1484" s="47"/>
      <c r="E1484" s="47"/>
      <c r="F1484" s="47"/>
      <c r="G1484" s="47"/>
      <c r="H1484" s="48"/>
      <c r="J1484" s="91" t="s">
        <v>48</v>
      </c>
      <c r="K1484" s="43"/>
      <c r="L1484" s="43"/>
    </row>
    <row r="1485" spans="1:18" s="3" customFormat="1" ht="15.75" customHeight="1" x14ac:dyDescent="0.25">
      <c r="A1485" s="62"/>
      <c r="B1485" s="60" t="str">
        <f>CONCATENATE($N$2&amp;": "&amp;VLOOKUP($B1484,$M$3:$T$34,2,0))</f>
        <v>Font: Arial</v>
      </c>
      <c r="C1485" s="60" t="str">
        <f>CONCATENATE($O$2&amp;": "&amp;VLOOKUP($B1484,$M$3:$T$34,3,0))</f>
        <v>T-face: Normal</v>
      </c>
      <c r="D1485" s="60" t="str">
        <f>CONCATENATE($P$2&amp;": "&amp;VLOOKUP($B1484,$M$3:$T$34,4,0))</f>
        <v>Font size: 11</v>
      </c>
      <c r="E1485" s="60" t="str">
        <f>CONCATENATE($Q$2&amp;": "&amp;VLOOKUP($B1484,$M$3:$T$34,5,0))</f>
        <v>Row height: 22.5</v>
      </c>
      <c r="F1485" s="60" t="str">
        <f>CONCATENATE($R$2&amp;": "&amp;VLOOKUP($B1484,$M$3:$T$34,6,0))</f>
        <v>Text col: Black</v>
      </c>
      <c r="G1485" s="60" t="str">
        <f>CONCATENATE($S$2&amp;": "&amp;VLOOKUP($B1484,$M$3:$T$34,7,0))</f>
        <v>BG col: White</v>
      </c>
      <c r="H1485" s="61" t="str">
        <f>CONCATENATE($T$2&amp;": "&amp;VLOOKUP($B1484,$M$3:$T$34,8,0))</f>
        <v>Just: Centre</v>
      </c>
      <c r="J1485" s="91" t="s">
        <v>48</v>
      </c>
      <c r="K1485" s="43"/>
      <c r="L1485" s="43"/>
    </row>
    <row r="1486" spans="1:18" s="3" customFormat="1" ht="15.75" customHeight="1" x14ac:dyDescent="0.25">
      <c r="A1486" s="62" t="s">
        <v>73</v>
      </c>
      <c r="B1486" s="288" t="str">
        <f>CONCATENATE("Row identifier - ",B1501)</f>
        <v>Row identifier - Other items deductible for tax purposes not included in the profit and loss statement</v>
      </c>
      <c r="C1486" s="289"/>
      <c r="D1486" s="289"/>
      <c r="E1486" s="289"/>
      <c r="F1486" s="289"/>
      <c r="G1486" s="289"/>
      <c r="H1486" s="48"/>
      <c r="J1486" s="91" t="s">
        <v>103</v>
      </c>
      <c r="K1486" s="43"/>
      <c r="L1486" s="43"/>
    </row>
    <row r="1487" spans="1:18" x14ac:dyDescent="0.25">
      <c r="A1487" s="62" t="s">
        <v>74</v>
      </c>
      <c r="B1487" s="94" t="s">
        <v>217</v>
      </c>
      <c r="C1487" s="94"/>
      <c r="D1487" s="94"/>
      <c r="E1487" s="94"/>
      <c r="F1487" s="94"/>
      <c r="G1487" s="94"/>
      <c r="H1487" s="48"/>
      <c r="I1487" s="3"/>
      <c r="J1487" s="91" t="s">
        <v>103</v>
      </c>
      <c r="K1487" s="43"/>
      <c r="L1487" s="43"/>
      <c r="M1487" s="3"/>
      <c r="N1487" s="3"/>
      <c r="O1487" s="3"/>
      <c r="P1487" s="3"/>
      <c r="Q1487" s="3"/>
      <c r="R1487" s="3"/>
    </row>
    <row r="1488" spans="1:18" s="3" customFormat="1" ht="15" customHeight="1" x14ac:dyDescent="0.25">
      <c r="A1488" s="64" t="s">
        <v>78</v>
      </c>
      <c r="B1488" s="47" t="s">
        <v>266</v>
      </c>
      <c r="C1488" s="47"/>
      <c r="D1488" s="47"/>
      <c r="E1488" s="47"/>
      <c r="F1488" s="47"/>
      <c r="G1488" s="47"/>
      <c r="H1488" s="48"/>
      <c r="J1488" s="91" t="s">
        <v>48</v>
      </c>
      <c r="K1488" s="43"/>
      <c r="L1488" s="43"/>
      <c r="M1488" s="69"/>
      <c r="N1488" s="69"/>
      <c r="O1488" s="69"/>
      <c r="P1488" s="69"/>
      <c r="Q1488" s="69"/>
      <c r="R1488" s="69"/>
    </row>
    <row r="1489" spans="1:20" s="3" customFormat="1" ht="15.75" customHeight="1" x14ac:dyDescent="0.25">
      <c r="A1489" s="64" t="s">
        <v>66</v>
      </c>
      <c r="B1489" s="279" t="s">
        <v>115</v>
      </c>
      <c r="C1489" s="279"/>
      <c r="D1489" s="279"/>
      <c r="E1489" s="279"/>
      <c r="F1489" s="279"/>
      <c r="G1489" s="279"/>
      <c r="H1489" s="48"/>
      <c r="J1489" s="91" t="s">
        <v>48</v>
      </c>
      <c r="K1489" s="43"/>
      <c r="L1489" s="43"/>
    </row>
    <row r="1490" spans="1:20" s="3" customFormat="1" ht="29.25" customHeight="1" x14ac:dyDescent="0.25">
      <c r="A1490" s="64" t="s">
        <v>84</v>
      </c>
      <c r="B1490" s="79" t="s">
        <v>48</v>
      </c>
      <c r="C1490" s="47"/>
      <c r="D1490" s="47"/>
      <c r="E1490" s="47"/>
      <c r="F1490" s="47"/>
      <c r="G1490" s="47"/>
      <c r="H1490" s="48"/>
      <c r="J1490" s="91" t="s">
        <v>48</v>
      </c>
      <c r="K1490" s="43"/>
      <c r="L1490" s="43"/>
    </row>
    <row r="1491" spans="1:20" s="3" customFormat="1" ht="13.5" customHeight="1" x14ac:dyDescent="0.25">
      <c r="A1491" s="64" t="s">
        <v>105</v>
      </c>
      <c r="B1491" s="79" t="s">
        <v>48</v>
      </c>
      <c r="C1491" s="47"/>
      <c r="D1491" s="47"/>
      <c r="E1491" s="47"/>
      <c r="F1491" s="47"/>
      <c r="G1491" s="47"/>
      <c r="H1491" s="48"/>
      <c r="J1491" s="91" t="s">
        <v>48</v>
      </c>
      <c r="K1491" s="43"/>
      <c r="L1491" s="43"/>
    </row>
    <row r="1492" spans="1:20" s="76" customFormat="1" x14ac:dyDescent="0.25">
      <c r="A1492" s="64" t="s">
        <v>106</v>
      </c>
      <c r="B1492" s="284" t="s">
        <v>48</v>
      </c>
      <c r="C1492" s="284"/>
      <c r="D1492" s="284"/>
      <c r="E1492" s="284"/>
      <c r="F1492" s="284"/>
      <c r="G1492" s="284"/>
      <c r="H1492" s="48"/>
      <c r="I1492" s="3"/>
      <c r="J1492" s="91" t="s">
        <v>48</v>
      </c>
      <c r="K1492" s="43"/>
      <c r="L1492" s="43"/>
      <c r="M1492" s="3"/>
      <c r="N1492" s="3"/>
      <c r="O1492" s="3"/>
      <c r="P1492" s="3"/>
      <c r="Q1492" s="3"/>
      <c r="R1492" s="3"/>
      <c r="S1492" s="3"/>
      <c r="T1492" s="3"/>
    </row>
    <row r="1493" spans="1:20" s="3" customFormat="1" ht="15" customHeight="1" x14ac:dyDescent="0.25">
      <c r="A1493" s="64" t="s">
        <v>107</v>
      </c>
      <c r="B1493" s="47" t="s">
        <v>48</v>
      </c>
      <c r="C1493" s="47"/>
      <c r="D1493" s="47"/>
      <c r="E1493" s="47"/>
      <c r="F1493" s="47"/>
      <c r="G1493" s="47"/>
      <c r="H1493" s="48"/>
      <c r="J1493" s="91" t="s">
        <v>48</v>
      </c>
      <c r="K1493" s="43"/>
      <c r="L1493" s="43"/>
    </row>
    <row r="1494" spans="1:20" s="3" customFormat="1" ht="30" x14ac:dyDescent="0.25">
      <c r="A1494" s="68" t="s">
        <v>108</v>
      </c>
      <c r="B1494" s="47" t="s">
        <v>267</v>
      </c>
      <c r="C1494" s="47"/>
      <c r="D1494" s="47"/>
      <c r="E1494" s="47"/>
      <c r="F1494" s="47"/>
      <c r="G1494" s="47"/>
      <c r="H1494" s="67"/>
      <c r="J1494" s="91" t="s">
        <v>48</v>
      </c>
      <c r="K1494" s="43"/>
      <c r="L1494" s="43"/>
    </row>
    <row r="1495" spans="1:20" s="3" customFormat="1" x14ac:dyDescent="0.25">
      <c r="A1495" s="62" t="s">
        <v>93</v>
      </c>
      <c r="B1495" s="279"/>
      <c r="C1495" s="279"/>
      <c r="D1495" s="279"/>
      <c r="E1495" s="279"/>
      <c r="F1495" s="279"/>
      <c r="G1495" s="279"/>
      <c r="H1495" s="48"/>
      <c r="I1495" s="75"/>
      <c r="J1495" s="91" t="s">
        <v>48</v>
      </c>
      <c r="K1495" s="43"/>
      <c r="L1495" s="43"/>
    </row>
    <row r="1496" spans="1:20" s="3" customFormat="1" thickBot="1" x14ac:dyDescent="0.25">
      <c r="A1496" s="70"/>
      <c r="B1496" s="47"/>
      <c r="C1496" s="47"/>
      <c r="D1496" s="47"/>
      <c r="E1496" s="47"/>
      <c r="F1496" s="47"/>
      <c r="G1496" s="47"/>
      <c r="H1496" s="48"/>
      <c r="J1496" s="91" t="s">
        <v>48</v>
      </c>
      <c r="K1496" s="43"/>
      <c r="L1496" s="43"/>
    </row>
    <row r="1497" spans="1:20" s="3" customFormat="1" ht="15.75" thickBot="1" x14ac:dyDescent="0.3">
      <c r="A1497" s="108" t="s">
        <v>442</v>
      </c>
      <c r="B1497" s="280" t="str">
        <f>CONCATENATE("Enter information - Prompt - ",B1501)</f>
        <v>Enter information - Prompt - Other items deductible for tax purposes not included in the profit and loss statement</v>
      </c>
      <c r="C1497" s="281"/>
      <c r="D1497" s="281"/>
      <c r="E1497" s="281"/>
      <c r="F1497" s="281"/>
      <c r="G1497" s="281"/>
      <c r="H1497" s="282"/>
      <c r="J1497" s="91" t="s">
        <v>103</v>
      </c>
      <c r="K1497" s="43"/>
      <c r="L1497" s="43"/>
    </row>
    <row r="1498" spans="1:20" s="3" customFormat="1" ht="15.75" customHeight="1" x14ac:dyDescent="0.25">
      <c r="A1498" s="62" t="s">
        <v>66</v>
      </c>
      <c r="B1498" s="47" t="s">
        <v>149</v>
      </c>
      <c r="C1498" s="47"/>
      <c r="D1498" s="47"/>
      <c r="E1498" s="47"/>
      <c r="F1498" s="47"/>
      <c r="G1498" s="47"/>
      <c r="H1498" s="48"/>
      <c r="J1498" s="91" t="s">
        <v>48</v>
      </c>
      <c r="K1498" s="43"/>
      <c r="L1498" s="43"/>
    </row>
    <row r="1499" spans="1:20" s="3" customFormat="1" ht="15.75" customHeight="1" x14ac:dyDescent="0.25">
      <c r="A1499" s="59"/>
      <c r="B1499" s="60" t="str">
        <f>CONCATENATE($N$2&amp;": "&amp;VLOOKUP($B1498,$M$3:$T$34,2,0))</f>
        <v>Font: Arial</v>
      </c>
      <c r="C1499" s="60" t="str">
        <f>CONCATENATE($O$2&amp;": "&amp;VLOOKUP($B1498,$M$3:$T$34,3,0))</f>
        <v>T-face: Normal</v>
      </c>
      <c r="D1499" s="60" t="str">
        <f>CONCATENATE($P$2&amp;": "&amp;VLOOKUP($B1498,$M$3:$T$34,4,0))</f>
        <v>Font size: 11</v>
      </c>
      <c r="E1499" s="60" t="str">
        <f>CONCATENATE($Q$2&amp;": "&amp;VLOOKUP($B1498,$M$3:$T$34,5,0))</f>
        <v>Row height: 22.5</v>
      </c>
      <c r="F1499" s="60" t="str">
        <f>CONCATENATE($R$2&amp;": "&amp;VLOOKUP($B1498,$M$3:$T$34,6,0))</f>
        <v>Text col: Black</v>
      </c>
      <c r="G1499" s="60" t="str">
        <f>CONCATENATE($S$2&amp;": "&amp;VLOOKUP($B1498,$M$3:$T$34,7,0))</f>
        <v>BG col: White</v>
      </c>
      <c r="H1499" s="61" t="str">
        <f>CONCATENATE($T$2&amp;": "&amp;VLOOKUP($B1498,$M$3:$T$34,8,0))</f>
        <v>Just: Left</v>
      </c>
      <c r="J1499" s="91" t="s">
        <v>48</v>
      </c>
      <c r="K1499" s="43"/>
      <c r="L1499" s="43"/>
    </row>
    <row r="1500" spans="1:20" s="3" customFormat="1" ht="15.75" customHeight="1" x14ac:dyDescent="0.25">
      <c r="A1500" s="59" t="s">
        <v>73</v>
      </c>
      <c r="B1500" s="283" t="str">
        <f>CONCATENATE("Prompt for data entry - ",B1501)</f>
        <v>Prompt for data entry - Other items deductible for tax purposes not included in the profit and loss statement</v>
      </c>
      <c r="C1500" s="279"/>
      <c r="D1500" s="279"/>
      <c r="E1500" s="279"/>
      <c r="F1500" s="279"/>
      <c r="G1500" s="279"/>
      <c r="H1500" s="48"/>
      <c r="I1500" s="76"/>
      <c r="J1500" s="91" t="s">
        <v>103</v>
      </c>
      <c r="K1500" s="43"/>
      <c r="L1500" s="43"/>
    </row>
    <row r="1501" spans="1:20" x14ac:dyDescent="0.25">
      <c r="A1501" s="62" t="s">
        <v>74</v>
      </c>
      <c r="B1501" s="94" t="s">
        <v>350</v>
      </c>
      <c r="C1501" s="94"/>
      <c r="D1501" s="94"/>
      <c r="E1501" s="94"/>
      <c r="F1501" s="94"/>
      <c r="G1501" s="94"/>
      <c r="H1501" s="48"/>
      <c r="I1501" s="3"/>
      <c r="J1501" s="91" t="s">
        <v>103</v>
      </c>
      <c r="K1501" s="43"/>
      <c r="L1501" s="43"/>
      <c r="M1501" s="3"/>
      <c r="N1501" s="3"/>
      <c r="O1501" s="3"/>
      <c r="P1501" s="3"/>
      <c r="Q1501" s="3"/>
      <c r="R1501" s="3"/>
    </row>
    <row r="1502" spans="1:20" s="3" customFormat="1" ht="15" customHeight="1" x14ac:dyDescent="0.25">
      <c r="A1502" s="64" t="s">
        <v>78</v>
      </c>
      <c r="B1502" s="47" t="s">
        <v>256</v>
      </c>
      <c r="C1502" s="47"/>
      <c r="D1502" s="47"/>
      <c r="E1502" s="47"/>
      <c r="F1502" s="47"/>
      <c r="G1502" s="47"/>
      <c r="H1502" s="48"/>
      <c r="J1502" s="91" t="s">
        <v>48</v>
      </c>
      <c r="K1502" s="43"/>
      <c r="L1502" s="43"/>
      <c r="M1502" s="69"/>
      <c r="N1502" s="69"/>
      <c r="O1502" s="69"/>
      <c r="P1502" s="69"/>
      <c r="Q1502" s="69"/>
      <c r="R1502" s="69"/>
    </row>
    <row r="1503" spans="1:20" s="3" customFormat="1" ht="15.75" customHeight="1" x14ac:dyDescent="0.25">
      <c r="A1503" s="64" t="s">
        <v>66</v>
      </c>
      <c r="B1503" s="279" t="s">
        <v>115</v>
      </c>
      <c r="C1503" s="279"/>
      <c r="D1503" s="279"/>
      <c r="E1503" s="279"/>
      <c r="F1503" s="279"/>
      <c r="G1503" s="279"/>
      <c r="H1503" s="48"/>
      <c r="J1503" s="91" t="s">
        <v>48</v>
      </c>
      <c r="K1503" s="43"/>
      <c r="L1503" s="43"/>
    </row>
    <row r="1504" spans="1:20" s="3" customFormat="1" ht="15.75" customHeight="1" x14ac:dyDescent="0.25">
      <c r="A1504" s="64" t="s">
        <v>84</v>
      </c>
      <c r="B1504" s="47" t="s">
        <v>48</v>
      </c>
      <c r="C1504" s="47"/>
      <c r="D1504" s="47"/>
      <c r="E1504" s="47"/>
      <c r="F1504" s="47"/>
      <c r="G1504" s="47"/>
      <c r="H1504" s="48"/>
      <c r="J1504" s="91" t="s">
        <v>48</v>
      </c>
      <c r="K1504" s="43"/>
      <c r="L1504" s="43"/>
    </row>
    <row r="1505" spans="1:20" s="3" customFormat="1" ht="13.5" customHeight="1" x14ac:dyDescent="0.25">
      <c r="A1505" s="64" t="s">
        <v>105</v>
      </c>
      <c r="B1505" s="47" t="s">
        <v>48</v>
      </c>
      <c r="C1505" s="47"/>
      <c r="D1505" s="47"/>
      <c r="E1505" s="47"/>
      <c r="F1505" s="47"/>
      <c r="G1505" s="47"/>
      <c r="H1505" s="48"/>
      <c r="J1505" s="91" t="s">
        <v>48</v>
      </c>
      <c r="K1505" s="43"/>
      <c r="L1505" s="43"/>
    </row>
    <row r="1506" spans="1:20" s="3" customFormat="1" x14ac:dyDescent="0.25">
      <c r="A1506" s="64" t="s">
        <v>106</v>
      </c>
      <c r="B1506" s="47" t="s">
        <v>48</v>
      </c>
      <c r="C1506" s="47"/>
      <c r="D1506" s="47"/>
      <c r="E1506" s="47"/>
      <c r="F1506" s="47"/>
      <c r="G1506" s="47"/>
      <c r="H1506" s="48"/>
      <c r="J1506" s="91" t="s">
        <v>48</v>
      </c>
      <c r="K1506" s="43"/>
      <c r="L1506" s="43"/>
      <c r="S1506" s="76"/>
      <c r="T1506" s="76"/>
    </row>
    <row r="1507" spans="1:20" s="3" customFormat="1" x14ac:dyDescent="0.25">
      <c r="A1507" s="64" t="s">
        <v>107</v>
      </c>
      <c r="B1507" s="47" t="s">
        <v>48</v>
      </c>
      <c r="C1507" s="47"/>
      <c r="D1507" s="47"/>
      <c r="E1507" s="47"/>
      <c r="F1507" s="47"/>
      <c r="G1507" s="47"/>
      <c r="H1507" s="48"/>
      <c r="J1507" s="91" t="s">
        <v>48</v>
      </c>
      <c r="K1507" s="43"/>
      <c r="L1507" s="43"/>
      <c r="M1507" s="76"/>
      <c r="N1507" s="76"/>
      <c r="O1507" s="76"/>
      <c r="P1507" s="76"/>
      <c r="Q1507" s="76"/>
      <c r="R1507" s="76"/>
    </row>
    <row r="1508" spans="1:20" s="3" customFormat="1" ht="30" x14ac:dyDescent="0.25">
      <c r="A1508" s="68" t="s">
        <v>108</v>
      </c>
      <c r="B1508" s="47" t="str">
        <f>IF(B1498=$M$4,"Yes","No")</f>
        <v>No</v>
      </c>
      <c r="C1508" s="47"/>
      <c r="D1508" s="47"/>
      <c r="E1508" s="47"/>
      <c r="F1508" s="47"/>
      <c r="G1508" s="47"/>
      <c r="H1508" s="67"/>
      <c r="J1508" s="91" t="s">
        <v>48</v>
      </c>
      <c r="K1508" s="43"/>
      <c r="L1508" s="43"/>
    </row>
    <row r="1509" spans="1:20" s="3" customFormat="1" x14ac:dyDescent="0.25">
      <c r="A1509" s="62" t="s">
        <v>93</v>
      </c>
      <c r="B1509" s="279"/>
      <c r="C1509" s="279"/>
      <c r="D1509" s="279"/>
      <c r="E1509" s="279"/>
      <c r="F1509" s="279"/>
      <c r="G1509" s="279"/>
      <c r="H1509" s="48"/>
      <c r="I1509" s="75"/>
      <c r="J1509" s="91" t="s">
        <v>48</v>
      </c>
      <c r="K1509" s="43"/>
      <c r="L1509" s="43"/>
    </row>
    <row r="1510" spans="1:20" s="3" customFormat="1" thickBot="1" x14ac:dyDescent="0.25">
      <c r="A1510" s="70"/>
      <c r="B1510" s="47"/>
      <c r="C1510" s="47"/>
      <c r="D1510" s="47"/>
      <c r="E1510" s="47"/>
      <c r="F1510" s="47"/>
      <c r="G1510" s="47"/>
      <c r="H1510" s="48"/>
      <c r="J1510" s="91" t="s">
        <v>48</v>
      </c>
      <c r="K1510" s="43"/>
      <c r="L1510" s="43"/>
    </row>
    <row r="1511" spans="1:20" s="3" customFormat="1" ht="15.75" thickBot="1" x14ac:dyDescent="0.3">
      <c r="A1511" s="108" t="s">
        <v>436</v>
      </c>
      <c r="B1511" s="280" t="str">
        <f>CONCATENATE("Enter information - Data entry - ",B1501)</f>
        <v>Enter information - Data entry - Other items deductible for tax purposes not included in the profit and loss statement</v>
      </c>
      <c r="C1511" s="281"/>
      <c r="D1511" s="281"/>
      <c r="E1511" s="281"/>
      <c r="F1511" s="281"/>
      <c r="G1511" s="281"/>
      <c r="H1511" s="282"/>
      <c r="J1511" s="91" t="s">
        <v>103</v>
      </c>
      <c r="K1511" s="43"/>
      <c r="L1511" s="43"/>
    </row>
    <row r="1512" spans="1:20" s="3" customFormat="1" ht="15.75" customHeight="1" x14ac:dyDescent="0.25">
      <c r="A1512" s="62" t="s">
        <v>66</v>
      </c>
      <c r="B1512" s="47" t="s">
        <v>407</v>
      </c>
      <c r="C1512" s="47"/>
      <c r="D1512" s="47"/>
      <c r="E1512" s="47"/>
      <c r="F1512" s="47"/>
      <c r="G1512" s="47"/>
      <c r="H1512" s="48"/>
      <c r="J1512" s="91" t="s">
        <v>48</v>
      </c>
      <c r="K1512" s="43"/>
      <c r="L1512" s="43"/>
    </row>
    <row r="1513" spans="1:20" s="3" customFormat="1" ht="15.75" customHeight="1" x14ac:dyDescent="0.25">
      <c r="A1513" s="62"/>
      <c r="B1513" s="60" t="str">
        <f>CONCATENATE($N$2&amp;": "&amp;VLOOKUP($B1512,$M$3:$T$34,2,0))</f>
        <v>Font: Arial</v>
      </c>
      <c r="C1513" s="60" t="str">
        <f>CONCATENATE($O$2&amp;": "&amp;VLOOKUP($B1512,$M$3:$T$34,3,0))</f>
        <v>T-face: Normal</v>
      </c>
      <c r="D1513" s="60" t="str">
        <f>CONCATENATE($P$2&amp;": "&amp;VLOOKUP($B1512,$M$3:$T$34,4,0))</f>
        <v>Font size: 11</v>
      </c>
      <c r="E1513" s="60" t="str">
        <f>CONCATENATE($Q$2&amp;": "&amp;VLOOKUP($B1512,$M$3:$T$34,5,0))</f>
        <v>Row height: 22.5</v>
      </c>
      <c r="F1513" s="60" t="str">
        <f>CONCATENATE($R$2&amp;": "&amp;VLOOKUP($B1512,$M$3:$T$34,6,0))</f>
        <v>Text col: Black</v>
      </c>
      <c r="G1513" s="60" t="str">
        <f>CONCATENATE($S$2&amp;": "&amp;VLOOKUP($B1512,$M$3:$T$34,7,0))</f>
        <v>BG col: Sky blue</v>
      </c>
      <c r="H1513" s="61" t="str">
        <f>CONCATENATE($T$2&amp;": "&amp;VLOOKUP($B1512,$M$3:$T$34,8,0))</f>
        <v>Just: Right</v>
      </c>
      <c r="J1513" s="91" t="s">
        <v>48</v>
      </c>
      <c r="K1513" s="43"/>
      <c r="L1513" s="43"/>
    </row>
    <row r="1514" spans="1:20" s="3" customFormat="1" ht="15.75" customHeight="1" x14ac:dyDescent="0.25">
      <c r="A1514" s="62" t="s">
        <v>73</v>
      </c>
      <c r="B1514" s="283" t="str">
        <f>CONCATENATE("Data entry - ",B1501)</f>
        <v>Data entry - Other items deductible for tax purposes not included in the profit and loss statement</v>
      </c>
      <c r="C1514" s="279"/>
      <c r="D1514" s="279"/>
      <c r="E1514" s="279"/>
      <c r="F1514" s="279"/>
      <c r="G1514" s="279"/>
      <c r="H1514" s="48"/>
      <c r="J1514" s="91" t="s">
        <v>103</v>
      </c>
      <c r="K1514" s="43"/>
      <c r="L1514" s="43"/>
    </row>
    <row r="1515" spans="1:20" x14ac:dyDescent="0.25">
      <c r="A1515" s="62" t="s">
        <v>74</v>
      </c>
      <c r="B1515" s="47"/>
      <c r="C1515" s="47"/>
      <c r="D1515" s="47"/>
      <c r="E1515" s="47"/>
      <c r="F1515" s="47"/>
      <c r="G1515" s="47"/>
      <c r="H1515" s="48"/>
      <c r="I1515" s="3"/>
      <c r="J1515" s="91" t="s">
        <v>48</v>
      </c>
      <c r="K1515" s="43"/>
      <c r="L1515" s="43"/>
      <c r="M1515" s="3"/>
      <c r="N1515" s="3"/>
      <c r="O1515" s="3"/>
      <c r="P1515" s="3"/>
      <c r="Q1515" s="3"/>
      <c r="R1515" s="3"/>
    </row>
    <row r="1516" spans="1:20" s="3" customFormat="1" ht="15.75" customHeight="1" x14ac:dyDescent="0.25">
      <c r="A1516" s="64" t="s">
        <v>78</v>
      </c>
      <c r="B1516" s="47" t="s">
        <v>148</v>
      </c>
      <c r="C1516" s="47"/>
      <c r="D1516" s="47"/>
      <c r="E1516" s="47"/>
      <c r="F1516" s="47"/>
      <c r="G1516" s="47"/>
      <c r="H1516" s="48"/>
      <c r="J1516" s="91" t="s">
        <v>48</v>
      </c>
      <c r="L1516" s="43"/>
      <c r="M1516" s="69"/>
      <c r="N1516" s="69"/>
      <c r="O1516" s="69"/>
      <c r="P1516" s="69"/>
      <c r="Q1516" s="69"/>
      <c r="R1516" s="69"/>
    </row>
    <row r="1517" spans="1:20" s="3" customFormat="1" ht="15.75" customHeight="1" x14ac:dyDescent="0.25">
      <c r="A1517" s="64" t="s">
        <v>66</v>
      </c>
      <c r="B1517" s="279" t="s">
        <v>145</v>
      </c>
      <c r="C1517" s="279"/>
      <c r="D1517" s="279"/>
      <c r="E1517" s="279"/>
      <c r="F1517" s="279"/>
      <c r="G1517" s="279"/>
      <c r="H1517" s="48"/>
      <c r="J1517" s="91" t="s">
        <v>48</v>
      </c>
      <c r="K1517" s="43"/>
      <c r="L1517" s="43"/>
    </row>
    <row r="1518" spans="1:20" s="3" customFormat="1" ht="30" customHeight="1" x14ac:dyDescent="0.25">
      <c r="A1518" s="64" t="s">
        <v>84</v>
      </c>
      <c r="B1518" s="79">
        <f>$B$1596</f>
        <v>0</v>
      </c>
      <c r="C1518" s="47"/>
      <c r="D1518" s="47"/>
      <c r="E1518" s="47"/>
      <c r="F1518" s="47"/>
      <c r="G1518" s="47"/>
      <c r="H1518" s="48"/>
      <c r="J1518" s="91" t="s">
        <v>103</v>
      </c>
      <c r="K1518" s="43"/>
      <c r="L1518" s="43"/>
    </row>
    <row r="1519" spans="1:20" s="3" customFormat="1" ht="13.5" customHeight="1" x14ac:dyDescent="0.25">
      <c r="A1519" s="64" t="s">
        <v>105</v>
      </c>
      <c r="B1519" s="79">
        <f>$B$1597</f>
        <v>99999999.989999995</v>
      </c>
      <c r="C1519" s="47"/>
      <c r="D1519" s="47"/>
      <c r="E1519" s="47"/>
      <c r="F1519" s="47"/>
      <c r="G1519" s="47"/>
      <c r="H1519" s="48"/>
      <c r="J1519" s="91" t="s">
        <v>103</v>
      </c>
      <c r="K1519" s="43"/>
      <c r="L1519" s="43"/>
    </row>
    <row r="1520" spans="1:20" s="3" customFormat="1" x14ac:dyDescent="0.25">
      <c r="A1520" s="64" t="s">
        <v>106</v>
      </c>
      <c r="B1520" s="284" t="s">
        <v>48</v>
      </c>
      <c r="C1520" s="284"/>
      <c r="D1520" s="284"/>
      <c r="E1520" s="284"/>
      <c r="F1520" s="284"/>
      <c r="G1520" s="284"/>
      <c r="H1520" s="48"/>
      <c r="J1520" s="91" t="s">
        <v>48</v>
      </c>
      <c r="K1520" s="43"/>
      <c r="L1520" s="43"/>
    </row>
    <row r="1521" spans="1:20" s="3" customFormat="1" x14ac:dyDescent="0.25">
      <c r="A1521" s="64" t="s">
        <v>107</v>
      </c>
      <c r="B1521" s="47" t="s">
        <v>48</v>
      </c>
      <c r="C1521" s="47"/>
      <c r="D1521" s="47"/>
      <c r="E1521" s="47"/>
      <c r="F1521" s="47"/>
      <c r="G1521" s="47"/>
      <c r="H1521" s="48"/>
      <c r="J1521" s="91" t="s">
        <v>48</v>
      </c>
      <c r="K1521" s="43"/>
      <c r="L1521" s="43"/>
    </row>
    <row r="1522" spans="1:20" s="3" customFormat="1" ht="30" x14ac:dyDescent="0.25">
      <c r="A1522" s="68" t="s">
        <v>108</v>
      </c>
      <c r="B1522" s="47" t="s">
        <v>409</v>
      </c>
      <c r="C1522" s="47"/>
      <c r="D1522" s="47"/>
      <c r="E1522" s="47"/>
      <c r="F1522" s="47"/>
      <c r="G1522" s="47"/>
      <c r="H1522" s="67"/>
      <c r="J1522" s="91" t="s">
        <v>103</v>
      </c>
      <c r="K1522" s="43"/>
      <c r="L1522" s="43"/>
    </row>
    <row r="1523" spans="1:20" s="3" customFormat="1" x14ac:dyDescent="0.25">
      <c r="A1523" s="62" t="s">
        <v>93</v>
      </c>
      <c r="B1523" s="279"/>
      <c r="C1523" s="279"/>
      <c r="D1523" s="279"/>
      <c r="E1523" s="279"/>
      <c r="F1523" s="279"/>
      <c r="G1523" s="279"/>
      <c r="H1523" s="48"/>
      <c r="I1523" s="75"/>
      <c r="J1523" s="91" t="s">
        <v>48</v>
      </c>
      <c r="K1523" s="43"/>
      <c r="L1523" s="43"/>
    </row>
    <row r="1524" spans="1:20" s="3" customFormat="1" thickBot="1" x14ac:dyDescent="0.25">
      <c r="A1524" s="70"/>
      <c r="B1524" s="47"/>
      <c r="C1524" s="47"/>
      <c r="D1524" s="47"/>
      <c r="E1524" s="47"/>
      <c r="F1524" s="47"/>
      <c r="G1524" s="47"/>
      <c r="H1524" s="48"/>
      <c r="J1524" s="91" t="s">
        <v>48</v>
      </c>
      <c r="K1524" s="43"/>
      <c r="L1524" s="43"/>
    </row>
    <row r="1525" spans="1:20" s="3" customFormat="1" ht="15.75" thickBot="1" x14ac:dyDescent="0.3">
      <c r="A1525" s="108" t="s">
        <v>443</v>
      </c>
      <c r="B1525" s="285" t="s">
        <v>352</v>
      </c>
      <c r="C1525" s="286"/>
      <c r="D1525" s="286"/>
      <c r="E1525" s="286"/>
      <c r="F1525" s="286"/>
      <c r="G1525" s="286"/>
      <c r="H1525" s="287"/>
      <c r="J1525" s="91" t="s">
        <v>103</v>
      </c>
      <c r="K1525" s="43"/>
      <c r="L1525" s="43"/>
    </row>
    <row r="1526" spans="1:20" s="3" customFormat="1" ht="15.75" customHeight="1" x14ac:dyDescent="0.25">
      <c r="A1526" s="62" t="s">
        <v>66</v>
      </c>
      <c r="B1526" s="47" t="s">
        <v>405</v>
      </c>
      <c r="C1526" s="47"/>
      <c r="D1526" s="47"/>
      <c r="E1526" s="47"/>
      <c r="F1526" s="47"/>
      <c r="G1526" s="47"/>
      <c r="H1526" s="48"/>
      <c r="J1526" s="91" t="s">
        <v>48</v>
      </c>
      <c r="K1526" s="43"/>
      <c r="L1526" s="43"/>
    </row>
    <row r="1527" spans="1:20" s="3" customFormat="1" ht="15.75" customHeight="1" x14ac:dyDescent="0.25">
      <c r="A1527" s="62"/>
      <c r="B1527" s="60" t="str">
        <f>CONCATENATE($N$2&amp;": "&amp;VLOOKUP($B1526,$M$3:$T$34,2,0))</f>
        <v>Font: Arial</v>
      </c>
      <c r="C1527" s="60" t="str">
        <f>CONCATENATE($O$2&amp;": "&amp;VLOOKUP($B1526,$M$3:$T$34,3,0))</f>
        <v>T-face: Normal</v>
      </c>
      <c r="D1527" s="60" t="str">
        <f>CONCATENATE($P$2&amp;": "&amp;VLOOKUP($B1526,$M$3:$T$34,4,0))</f>
        <v>Font size: 11</v>
      </c>
      <c r="E1527" s="60" t="str">
        <f>CONCATENATE($Q$2&amp;": "&amp;VLOOKUP($B1526,$M$3:$T$34,5,0))</f>
        <v>Row height: 22.5</v>
      </c>
      <c r="F1527" s="60" t="str">
        <f>CONCATENATE($R$2&amp;": "&amp;VLOOKUP($B1526,$M$3:$T$34,6,0))</f>
        <v>Text col: Black</v>
      </c>
      <c r="G1527" s="60" t="str">
        <f>CONCATENATE($S$2&amp;": "&amp;VLOOKUP($B1526,$M$3:$T$34,7,0))</f>
        <v>BG col: White</v>
      </c>
      <c r="H1527" s="61" t="str">
        <f>CONCATENATE($T$2&amp;": "&amp;VLOOKUP($B1526,$M$3:$T$34,8,0))</f>
        <v>Just: Centre</v>
      </c>
      <c r="J1527" s="91" t="s">
        <v>48</v>
      </c>
      <c r="K1527" s="43"/>
      <c r="L1527" s="43"/>
    </row>
    <row r="1528" spans="1:20" s="3" customFormat="1" ht="15.75" customHeight="1" x14ac:dyDescent="0.25">
      <c r="A1528" s="62" t="s">
        <v>73</v>
      </c>
      <c r="B1528" s="47" t="s">
        <v>351</v>
      </c>
      <c r="C1528" s="47"/>
      <c r="D1528" s="47"/>
      <c r="E1528" s="47"/>
      <c r="F1528" s="47"/>
      <c r="G1528" s="47"/>
      <c r="H1528" s="48"/>
      <c r="J1528" s="91" t="s">
        <v>103</v>
      </c>
      <c r="K1528" s="43"/>
      <c r="L1528" s="43"/>
    </row>
    <row r="1529" spans="1:20" x14ac:dyDescent="0.25">
      <c r="A1529" s="62" t="s">
        <v>74</v>
      </c>
      <c r="B1529" s="94" t="s">
        <v>218</v>
      </c>
      <c r="C1529" s="94"/>
      <c r="D1529" s="94"/>
      <c r="E1529" s="94"/>
      <c r="F1529" s="94"/>
      <c r="G1529" s="94"/>
      <c r="H1529" s="48"/>
      <c r="I1529" s="3"/>
      <c r="J1529" s="91" t="s">
        <v>103</v>
      </c>
      <c r="K1529" s="43"/>
      <c r="L1529" s="43"/>
      <c r="M1529" s="3"/>
      <c r="N1529" s="3"/>
      <c r="O1529" s="3"/>
      <c r="P1529" s="3"/>
      <c r="Q1529" s="3"/>
      <c r="R1529" s="3"/>
    </row>
    <row r="1530" spans="1:20" s="3" customFormat="1" ht="15" customHeight="1" x14ac:dyDescent="0.25">
      <c r="A1530" s="64" t="s">
        <v>78</v>
      </c>
      <c r="B1530" s="47" t="s">
        <v>266</v>
      </c>
      <c r="C1530" s="47"/>
      <c r="D1530" s="47"/>
      <c r="E1530" s="47"/>
      <c r="F1530" s="47"/>
      <c r="G1530" s="47"/>
      <c r="H1530" s="48"/>
      <c r="J1530" s="91" t="s">
        <v>48</v>
      </c>
      <c r="K1530" s="43"/>
      <c r="L1530" s="43"/>
      <c r="M1530" s="69"/>
      <c r="N1530" s="69"/>
      <c r="O1530" s="69"/>
      <c r="P1530" s="69"/>
      <c r="Q1530" s="69"/>
      <c r="R1530" s="69"/>
    </row>
    <row r="1531" spans="1:20" s="3" customFormat="1" ht="15.75" customHeight="1" x14ac:dyDescent="0.25">
      <c r="A1531" s="64" t="s">
        <v>66</v>
      </c>
      <c r="B1531" s="279" t="s">
        <v>115</v>
      </c>
      <c r="C1531" s="279"/>
      <c r="D1531" s="279"/>
      <c r="E1531" s="279"/>
      <c r="F1531" s="279"/>
      <c r="G1531" s="279"/>
      <c r="H1531" s="48"/>
      <c r="J1531" s="91" t="s">
        <v>48</v>
      </c>
      <c r="K1531" s="43"/>
      <c r="L1531" s="43"/>
    </row>
    <row r="1532" spans="1:20" s="3" customFormat="1" ht="29.25" customHeight="1" x14ac:dyDescent="0.25">
      <c r="A1532" s="64" t="s">
        <v>84</v>
      </c>
      <c r="B1532" s="79" t="s">
        <v>48</v>
      </c>
      <c r="C1532" s="47"/>
      <c r="D1532" s="47"/>
      <c r="E1532" s="47"/>
      <c r="F1532" s="47"/>
      <c r="G1532" s="47"/>
      <c r="H1532" s="48"/>
      <c r="J1532" s="91" t="s">
        <v>48</v>
      </c>
      <c r="K1532" s="43"/>
      <c r="L1532" s="43"/>
    </row>
    <row r="1533" spans="1:20" s="3" customFormat="1" ht="13.5" customHeight="1" x14ac:dyDescent="0.25">
      <c r="A1533" s="64" t="s">
        <v>105</v>
      </c>
      <c r="B1533" s="79" t="s">
        <v>48</v>
      </c>
      <c r="C1533" s="47"/>
      <c r="D1533" s="47"/>
      <c r="E1533" s="47"/>
      <c r="F1533" s="47"/>
      <c r="G1533" s="47"/>
      <c r="H1533" s="48"/>
      <c r="J1533" s="91" t="s">
        <v>48</v>
      </c>
      <c r="K1533" s="43"/>
      <c r="L1533" s="43"/>
    </row>
    <row r="1534" spans="1:20" s="76" customFormat="1" x14ac:dyDescent="0.25">
      <c r="A1534" s="64" t="s">
        <v>106</v>
      </c>
      <c r="B1534" s="284" t="s">
        <v>48</v>
      </c>
      <c r="C1534" s="284"/>
      <c r="D1534" s="284"/>
      <c r="E1534" s="284"/>
      <c r="F1534" s="284"/>
      <c r="G1534" s="284"/>
      <c r="H1534" s="48"/>
      <c r="I1534" s="3"/>
      <c r="J1534" s="91" t="s">
        <v>48</v>
      </c>
      <c r="K1534" s="43"/>
      <c r="L1534" s="43"/>
      <c r="M1534" s="3"/>
      <c r="N1534" s="3"/>
      <c r="O1534" s="3"/>
      <c r="P1534" s="3"/>
      <c r="Q1534" s="3"/>
      <c r="R1534" s="3"/>
      <c r="S1534" s="3"/>
      <c r="T1534" s="3"/>
    </row>
    <row r="1535" spans="1:20" s="3" customFormat="1" x14ac:dyDescent="0.25">
      <c r="A1535" s="64" t="s">
        <v>107</v>
      </c>
      <c r="B1535" s="47" t="s">
        <v>48</v>
      </c>
      <c r="C1535" s="47"/>
      <c r="D1535" s="47"/>
      <c r="E1535" s="47"/>
      <c r="F1535" s="47"/>
      <c r="G1535" s="47"/>
      <c r="H1535" s="48"/>
      <c r="J1535" s="91" t="s">
        <v>48</v>
      </c>
      <c r="K1535" s="43"/>
      <c r="L1535" s="43"/>
    </row>
    <row r="1536" spans="1:20" s="3" customFormat="1" ht="30" x14ac:dyDescent="0.25">
      <c r="A1536" s="68" t="s">
        <v>108</v>
      </c>
      <c r="B1536" s="47" t="s">
        <v>267</v>
      </c>
      <c r="C1536" s="47"/>
      <c r="D1536" s="47"/>
      <c r="E1536" s="47"/>
      <c r="F1536" s="47"/>
      <c r="G1536" s="47"/>
      <c r="H1536" s="67"/>
      <c r="J1536" s="91" t="s">
        <v>48</v>
      </c>
      <c r="K1536" s="43"/>
      <c r="L1536" s="43"/>
    </row>
    <row r="1537" spans="1:20" s="3" customFormat="1" x14ac:dyDescent="0.25">
      <c r="A1537" s="62" t="s">
        <v>93</v>
      </c>
      <c r="B1537" s="279"/>
      <c r="C1537" s="279"/>
      <c r="D1537" s="279"/>
      <c r="E1537" s="279"/>
      <c r="F1537" s="279"/>
      <c r="G1537" s="279"/>
      <c r="H1537" s="48"/>
      <c r="I1537" s="75"/>
      <c r="J1537" s="91" t="s">
        <v>103</v>
      </c>
      <c r="K1537" s="43"/>
      <c r="L1537" s="43"/>
    </row>
    <row r="1538" spans="1:20" s="3" customFormat="1" thickBot="1" x14ac:dyDescent="0.25">
      <c r="A1538" s="70"/>
      <c r="B1538" s="47"/>
      <c r="C1538" s="47"/>
      <c r="D1538" s="47"/>
      <c r="E1538" s="47"/>
      <c r="F1538" s="47"/>
      <c r="G1538" s="47"/>
      <c r="H1538" s="48"/>
      <c r="J1538" s="91" t="s">
        <v>48</v>
      </c>
      <c r="K1538" s="43"/>
      <c r="L1538" s="43"/>
    </row>
    <row r="1539" spans="1:20" s="3" customFormat="1" ht="15.75" thickBot="1" x14ac:dyDescent="0.3">
      <c r="A1539" s="108" t="s">
        <v>444</v>
      </c>
      <c r="B1539" s="285" t="s">
        <v>353</v>
      </c>
      <c r="C1539" s="286"/>
      <c r="D1539" s="286"/>
      <c r="E1539" s="286"/>
      <c r="F1539" s="286"/>
      <c r="G1539" s="286"/>
      <c r="H1539" s="287"/>
      <c r="J1539" s="91" t="s">
        <v>103</v>
      </c>
      <c r="K1539" s="43"/>
      <c r="L1539" s="43"/>
    </row>
    <row r="1540" spans="1:20" s="3" customFormat="1" ht="15.75" customHeight="1" x14ac:dyDescent="0.25">
      <c r="A1540" s="62" t="s">
        <v>66</v>
      </c>
      <c r="B1540" s="47" t="s">
        <v>403</v>
      </c>
      <c r="C1540" s="47"/>
      <c r="D1540" s="47"/>
      <c r="E1540" s="47"/>
      <c r="F1540" s="47"/>
      <c r="G1540" s="47"/>
      <c r="H1540" s="48"/>
      <c r="J1540" s="91" t="s">
        <v>48</v>
      </c>
      <c r="K1540" s="43"/>
      <c r="L1540" s="43"/>
    </row>
    <row r="1541" spans="1:20" s="3" customFormat="1" ht="15.75" customHeight="1" x14ac:dyDescent="0.25">
      <c r="A1541" s="59"/>
      <c r="B1541" s="60" t="str">
        <f>CONCATENATE($N$2&amp;": "&amp;VLOOKUP($B1540,$M$3:$T$34,2,0))</f>
        <v>Font: Arial</v>
      </c>
      <c r="C1541" s="60" t="str">
        <f>CONCATENATE($O$2&amp;": "&amp;VLOOKUP($B1540,$M$3:$T$34,3,0))</f>
        <v>T-face: Bold</v>
      </c>
      <c r="D1541" s="60" t="str">
        <f>CONCATENATE($P$2&amp;": "&amp;VLOOKUP($B1540,$M$3:$T$34,4,0))</f>
        <v>Font size: 11</v>
      </c>
      <c r="E1541" s="60" t="str">
        <f>CONCATENATE($Q$2&amp;": "&amp;VLOOKUP($B1540,$M$3:$T$34,5,0))</f>
        <v>Row height: 22.5</v>
      </c>
      <c r="F1541" s="60" t="str">
        <f>CONCATENATE($R$2&amp;": "&amp;VLOOKUP($B1540,$M$3:$T$34,6,0))</f>
        <v>Text col: Black</v>
      </c>
      <c r="G1541" s="60" t="str">
        <f>CONCATENATE($S$2&amp;": "&amp;VLOOKUP($B1540,$M$3:$T$34,7,0))</f>
        <v>BG col: White</v>
      </c>
      <c r="H1541" s="61" t="str">
        <f>CONCATENATE($T$2&amp;": "&amp;VLOOKUP($B1540,$M$3:$T$34,8,0))</f>
        <v>Just: Right</v>
      </c>
      <c r="J1541" s="91" t="s">
        <v>48</v>
      </c>
      <c r="K1541" s="43"/>
      <c r="L1541" s="43"/>
    </row>
    <row r="1542" spans="1:20" s="3" customFormat="1" ht="15.75" customHeight="1" x14ac:dyDescent="0.25">
      <c r="A1542" s="59" t="s">
        <v>73</v>
      </c>
      <c r="B1542" s="283" t="s">
        <v>354</v>
      </c>
      <c r="C1542" s="279"/>
      <c r="D1542" s="279"/>
      <c r="E1542" s="279"/>
      <c r="F1542" s="279"/>
      <c r="G1542" s="279"/>
      <c r="H1542" s="48"/>
      <c r="I1542" s="76"/>
      <c r="J1542" s="91" t="s">
        <v>103</v>
      </c>
      <c r="K1542" s="43"/>
      <c r="L1542" s="43"/>
    </row>
    <row r="1543" spans="1:20" x14ac:dyDescent="0.25">
      <c r="A1543" s="62" t="s">
        <v>74</v>
      </c>
      <c r="B1543" s="94" t="s">
        <v>223</v>
      </c>
      <c r="C1543" s="94"/>
      <c r="D1543" s="94"/>
      <c r="E1543" s="94"/>
      <c r="F1543" s="94"/>
      <c r="G1543" s="94"/>
      <c r="H1543" s="48"/>
      <c r="I1543" s="3"/>
      <c r="J1543" s="91" t="s">
        <v>103</v>
      </c>
      <c r="K1543" s="43"/>
      <c r="L1543" s="43"/>
      <c r="M1543" s="3"/>
      <c r="N1543" s="3"/>
      <c r="O1543" s="3"/>
      <c r="P1543" s="3"/>
      <c r="Q1543" s="3"/>
      <c r="R1543" s="3"/>
    </row>
    <row r="1544" spans="1:20" s="3" customFormat="1" ht="15" customHeight="1" x14ac:dyDescent="0.25">
      <c r="A1544" s="64" t="s">
        <v>78</v>
      </c>
      <c r="B1544" s="47" t="s">
        <v>256</v>
      </c>
      <c r="C1544" s="47"/>
      <c r="D1544" s="47"/>
      <c r="E1544" s="47"/>
      <c r="F1544" s="47"/>
      <c r="G1544" s="47"/>
      <c r="H1544" s="48"/>
      <c r="J1544" s="91" t="s">
        <v>48</v>
      </c>
      <c r="K1544" s="43"/>
      <c r="L1544" s="43"/>
      <c r="M1544" s="69"/>
      <c r="N1544" s="69"/>
      <c r="O1544" s="69"/>
      <c r="P1544" s="69"/>
      <c r="Q1544" s="69"/>
      <c r="R1544" s="69"/>
    </row>
    <row r="1545" spans="1:20" s="3" customFormat="1" ht="15.75" customHeight="1" x14ac:dyDescent="0.25">
      <c r="A1545" s="64" t="s">
        <v>66</v>
      </c>
      <c r="B1545" s="279" t="s">
        <v>115</v>
      </c>
      <c r="C1545" s="279"/>
      <c r="D1545" s="279"/>
      <c r="E1545" s="279"/>
      <c r="F1545" s="279"/>
      <c r="G1545" s="279"/>
      <c r="H1545" s="48"/>
      <c r="J1545" s="91" t="s">
        <v>48</v>
      </c>
      <c r="K1545" s="43"/>
      <c r="L1545" s="43"/>
    </row>
    <row r="1546" spans="1:20" s="3" customFormat="1" ht="15.75" customHeight="1" x14ac:dyDescent="0.25">
      <c r="A1546" s="64" t="s">
        <v>84</v>
      </c>
      <c r="B1546" s="47" t="s">
        <v>48</v>
      </c>
      <c r="C1546" s="47"/>
      <c r="D1546" s="47"/>
      <c r="E1546" s="47"/>
      <c r="F1546" s="47"/>
      <c r="G1546" s="47"/>
      <c r="H1546" s="48"/>
      <c r="J1546" s="91" t="s">
        <v>48</v>
      </c>
      <c r="K1546" s="43"/>
      <c r="L1546" s="43"/>
    </row>
    <row r="1547" spans="1:20" s="3" customFormat="1" ht="13.5" customHeight="1" x14ac:dyDescent="0.25">
      <c r="A1547" s="64" t="s">
        <v>105</v>
      </c>
      <c r="B1547" s="47" t="s">
        <v>48</v>
      </c>
      <c r="C1547" s="47"/>
      <c r="D1547" s="47"/>
      <c r="E1547" s="47"/>
      <c r="F1547" s="47"/>
      <c r="G1547" s="47"/>
      <c r="H1547" s="48"/>
      <c r="J1547" s="91" t="s">
        <v>48</v>
      </c>
      <c r="K1547" s="43"/>
      <c r="L1547" s="43"/>
    </row>
    <row r="1548" spans="1:20" s="3" customFormat="1" x14ac:dyDescent="0.25">
      <c r="A1548" s="64" t="s">
        <v>106</v>
      </c>
      <c r="B1548" s="47" t="s">
        <v>48</v>
      </c>
      <c r="C1548" s="47"/>
      <c r="D1548" s="47"/>
      <c r="E1548" s="47"/>
      <c r="F1548" s="47"/>
      <c r="G1548" s="47"/>
      <c r="H1548" s="48"/>
      <c r="J1548" s="91" t="s">
        <v>48</v>
      </c>
      <c r="K1548" s="43"/>
      <c r="L1548" s="43"/>
      <c r="S1548" s="76"/>
      <c r="T1548" s="76"/>
    </row>
    <row r="1549" spans="1:20" s="3" customFormat="1" x14ac:dyDescent="0.25">
      <c r="A1549" s="64" t="s">
        <v>107</v>
      </c>
      <c r="B1549" s="47" t="s">
        <v>48</v>
      </c>
      <c r="C1549" s="47"/>
      <c r="D1549" s="47"/>
      <c r="E1549" s="47"/>
      <c r="F1549" s="47"/>
      <c r="G1549" s="47"/>
      <c r="H1549" s="48"/>
      <c r="J1549" s="91" t="s">
        <v>48</v>
      </c>
      <c r="K1549" s="43"/>
      <c r="L1549" s="43"/>
      <c r="M1549" s="76"/>
      <c r="N1549" s="76"/>
      <c r="O1549" s="76"/>
      <c r="P1549" s="76"/>
      <c r="Q1549" s="76"/>
      <c r="R1549" s="76"/>
    </row>
    <row r="1550" spans="1:20" s="3" customFormat="1" ht="46.5" customHeight="1" x14ac:dyDescent="0.25">
      <c r="A1550" s="68" t="s">
        <v>108</v>
      </c>
      <c r="B1550" s="47" t="str">
        <f>IF(B1540=$M$4,"Yes","No")</f>
        <v>No</v>
      </c>
      <c r="C1550" s="47"/>
      <c r="D1550" s="47"/>
      <c r="E1550" s="47"/>
      <c r="F1550" s="47"/>
      <c r="G1550" s="47"/>
      <c r="H1550" s="67"/>
      <c r="J1550" s="91" t="s">
        <v>48</v>
      </c>
      <c r="K1550" s="43"/>
      <c r="L1550" s="43"/>
    </row>
    <row r="1551" spans="1:20" s="3" customFormat="1" x14ac:dyDescent="0.25">
      <c r="A1551" s="62" t="s">
        <v>93</v>
      </c>
      <c r="B1551" s="279"/>
      <c r="C1551" s="279"/>
      <c r="D1551" s="279"/>
      <c r="E1551" s="279"/>
      <c r="F1551" s="279"/>
      <c r="G1551" s="279"/>
      <c r="H1551" s="48"/>
      <c r="I1551" s="75"/>
      <c r="J1551" s="91" t="s">
        <v>48</v>
      </c>
      <c r="K1551" s="43"/>
      <c r="L1551" s="43"/>
    </row>
    <row r="1552" spans="1:20" s="3" customFormat="1" thickBot="1" x14ac:dyDescent="0.25">
      <c r="A1552" s="70"/>
      <c r="B1552" s="47"/>
      <c r="C1552" s="47"/>
      <c r="D1552" s="47"/>
      <c r="E1552" s="47"/>
      <c r="F1552" s="47"/>
      <c r="G1552" s="47"/>
      <c r="H1552" s="48"/>
      <c r="J1552" s="91" t="s">
        <v>48</v>
      </c>
      <c r="K1552" s="43"/>
      <c r="L1552" s="43"/>
    </row>
    <row r="1553" spans="1:18" s="3" customFormat="1" ht="15.75" thickBot="1" x14ac:dyDescent="0.3">
      <c r="A1553" s="108" t="s">
        <v>445</v>
      </c>
      <c r="B1553" s="111" t="s">
        <v>348</v>
      </c>
      <c r="C1553" s="109"/>
      <c r="D1553" s="109"/>
      <c r="E1553" s="109"/>
      <c r="F1553" s="109"/>
      <c r="G1553" s="109"/>
      <c r="H1553" s="110"/>
      <c r="J1553" s="91" t="s">
        <v>103</v>
      </c>
      <c r="K1553" s="43"/>
      <c r="L1553" s="43"/>
    </row>
    <row r="1554" spans="1:18" s="3" customFormat="1" ht="15.75" customHeight="1" x14ac:dyDescent="0.25">
      <c r="A1554" s="62" t="s">
        <v>66</v>
      </c>
      <c r="B1554" s="47" t="s">
        <v>60</v>
      </c>
      <c r="C1554" s="47"/>
      <c r="D1554" s="47"/>
      <c r="E1554" s="47"/>
      <c r="F1554" s="47"/>
      <c r="G1554" s="47"/>
      <c r="H1554" s="48"/>
      <c r="J1554" s="91" t="s">
        <v>48</v>
      </c>
      <c r="K1554" s="43"/>
      <c r="L1554" s="43"/>
    </row>
    <row r="1555" spans="1:18" s="3" customFormat="1" ht="15.75" customHeight="1" x14ac:dyDescent="0.25">
      <c r="A1555" s="62"/>
      <c r="B1555" s="60" t="str">
        <f>CONCATENATE($N$2&amp;": "&amp;VLOOKUP($B1554,$M$3:$T$34,2,0))</f>
        <v>Font: Arial</v>
      </c>
      <c r="C1555" s="60" t="str">
        <f>CONCATENATE($O$2&amp;": "&amp;VLOOKUP($B1554,$M$3:$T$34,3,0))</f>
        <v>T-face: Normal</v>
      </c>
      <c r="D1555" s="60" t="str">
        <f>CONCATENATE($P$2&amp;": "&amp;VLOOKUP($B1554,$M$3:$T$34,4,0))</f>
        <v>Font size: 11</v>
      </c>
      <c r="E1555" s="60" t="str">
        <f>CONCATENATE($Q$2&amp;": "&amp;VLOOKUP($B1554,$M$3:$T$34,5,0))</f>
        <v>Row height: 22.5</v>
      </c>
      <c r="F1555" s="60" t="str">
        <f>CONCATENATE($R$2&amp;": "&amp;VLOOKUP($B1554,$M$3:$T$34,6,0))</f>
        <v>Text col: Black</v>
      </c>
      <c r="G1555" s="60" t="str">
        <f>CONCATENATE($S$2&amp;": "&amp;VLOOKUP($B1554,$M$3:$T$34,7,0))</f>
        <v>BG col: White</v>
      </c>
      <c r="H1555" s="61" t="str">
        <f>CONCATENATE($T$2&amp;": "&amp;VLOOKUP($B1554,$M$3:$T$34,8,0))</f>
        <v>Just: Right</v>
      </c>
      <c r="J1555" s="91" t="s">
        <v>48</v>
      </c>
      <c r="K1555" s="43"/>
      <c r="L1555" s="43"/>
    </row>
    <row r="1556" spans="1:18" s="3" customFormat="1" ht="15.75" customHeight="1" x14ac:dyDescent="0.25">
      <c r="A1556" s="62" t="s">
        <v>73</v>
      </c>
      <c r="B1556" s="47" t="s">
        <v>349</v>
      </c>
      <c r="C1556" s="47"/>
      <c r="D1556" s="47"/>
      <c r="E1556" s="47"/>
      <c r="F1556" s="47"/>
      <c r="G1556" s="47"/>
      <c r="H1556" s="48"/>
      <c r="J1556" s="91" t="s">
        <v>103</v>
      </c>
      <c r="K1556" s="43"/>
      <c r="L1556" s="43"/>
    </row>
    <row r="1557" spans="1:18" x14ac:dyDescent="0.25">
      <c r="A1557" s="62" t="s">
        <v>74</v>
      </c>
      <c r="B1557" s="112">
        <f>'I&amp;E Reconciliation Adjust - WS2'!C49+'I&amp;E Reconciliation Adjust - WS2'!C50+'I&amp;E Reconciliation Adjust - WS2'!C51+'I&amp;E Reconciliation Adjust - WS2'!C52+'I&amp;E Reconciliation Adjust - WS2'!C55</f>
        <v>0</v>
      </c>
      <c r="C1557" s="298" t="str">
        <f ca="1">_xlfn.FORMULATEXT(B1557)</f>
        <v>='I&amp;E Reconciliation Adjust - WS2'!C49+'I&amp;E Reconciliation Adjust - WS2'!C50+'I&amp;E Reconciliation Adjust - WS2'!C51+'I&amp;E Reconciliation Adjust - WS2'!C52+'I&amp;E Reconciliation Adjust - WS2'!C55</v>
      </c>
      <c r="D1557" s="298"/>
      <c r="E1557" s="298"/>
      <c r="F1557" s="298"/>
      <c r="G1557" s="298"/>
      <c r="H1557" s="48"/>
      <c r="I1557" s="3"/>
      <c r="J1557" s="91" t="s">
        <v>103</v>
      </c>
      <c r="K1557" s="43"/>
      <c r="L1557" s="43"/>
      <c r="M1557" s="3"/>
      <c r="N1557" s="3"/>
      <c r="O1557" s="3"/>
      <c r="P1557" s="3"/>
      <c r="Q1557" s="3"/>
      <c r="R1557" s="3"/>
    </row>
    <row r="1558" spans="1:18" s="3" customFormat="1" ht="15.75" customHeight="1" x14ac:dyDescent="0.25">
      <c r="A1558" s="64" t="s">
        <v>78</v>
      </c>
      <c r="B1558" s="47" t="s">
        <v>148</v>
      </c>
      <c r="C1558" s="47"/>
      <c r="D1558" s="47"/>
      <c r="E1558" s="47"/>
      <c r="F1558" s="47"/>
      <c r="G1558" s="47"/>
      <c r="H1558" s="48"/>
      <c r="J1558" s="91" t="s">
        <v>48</v>
      </c>
      <c r="L1558" s="43"/>
      <c r="M1558" s="69"/>
      <c r="N1558" s="69"/>
      <c r="O1558" s="69"/>
      <c r="P1558" s="69"/>
      <c r="Q1558" s="69"/>
      <c r="R1558" s="69"/>
    </row>
    <row r="1559" spans="1:18" s="3" customFormat="1" ht="15.75" customHeight="1" x14ac:dyDescent="0.25">
      <c r="A1559" s="64" t="s">
        <v>66</v>
      </c>
      <c r="B1559" s="279" t="s">
        <v>145</v>
      </c>
      <c r="C1559" s="279"/>
      <c r="D1559" s="279"/>
      <c r="E1559" s="279"/>
      <c r="F1559" s="279"/>
      <c r="G1559" s="279"/>
      <c r="H1559" s="48"/>
      <c r="J1559" s="91" t="s">
        <v>48</v>
      </c>
      <c r="K1559" s="43"/>
      <c r="L1559" s="43"/>
    </row>
    <row r="1560" spans="1:18" s="3" customFormat="1" ht="15.75" customHeight="1" x14ac:dyDescent="0.25">
      <c r="A1560" s="64" t="s">
        <v>84</v>
      </c>
      <c r="B1560" s="79" t="s">
        <v>48</v>
      </c>
      <c r="C1560" s="47"/>
      <c r="D1560" s="47"/>
      <c r="E1560" s="47"/>
      <c r="F1560" s="47"/>
      <c r="G1560" s="47"/>
      <c r="H1560" s="48"/>
      <c r="J1560" s="91" t="s">
        <v>48</v>
      </c>
      <c r="K1560" s="43"/>
      <c r="L1560" s="43"/>
    </row>
    <row r="1561" spans="1:18" s="3" customFormat="1" ht="13.5" customHeight="1" x14ac:dyDescent="0.25">
      <c r="A1561" s="64" t="s">
        <v>105</v>
      </c>
      <c r="B1561" s="79" t="s">
        <v>48</v>
      </c>
      <c r="C1561" s="47"/>
      <c r="D1561" s="47"/>
      <c r="E1561" s="47"/>
      <c r="F1561" s="47"/>
      <c r="G1561" s="47"/>
      <c r="H1561" s="48"/>
      <c r="J1561" s="91" t="s">
        <v>48</v>
      </c>
      <c r="K1561" s="43"/>
      <c r="L1561" s="43"/>
    </row>
    <row r="1562" spans="1:18" s="3" customFormat="1" x14ac:dyDescent="0.25">
      <c r="A1562" s="64" t="s">
        <v>106</v>
      </c>
      <c r="B1562" s="284" t="s">
        <v>48</v>
      </c>
      <c r="C1562" s="284"/>
      <c r="D1562" s="284"/>
      <c r="E1562" s="284"/>
      <c r="F1562" s="284"/>
      <c r="G1562" s="284"/>
      <c r="H1562" s="48"/>
      <c r="J1562" s="91" t="s">
        <v>48</v>
      </c>
      <c r="K1562" s="43"/>
      <c r="L1562" s="43"/>
    </row>
    <row r="1563" spans="1:18" s="3" customFormat="1" x14ac:dyDescent="0.25">
      <c r="A1563" s="64" t="s">
        <v>107</v>
      </c>
      <c r="B1563" s="47" t="s">
        <v>48</v>
      </c>
      <c r="C1563" s="47"/>
      <c r="D1563" s="47"/>
      <c r="E1563" s="47"/>
      <c r="F1563" s="47"/>
      <c r="G1563" s="47"/>
      <c r="H1563" s="48"/>
      <c r="J1563" s="91" t="s">
        <v>48</v>
      </c>
      <c r="K1563" s="43"/>
      <c r="L1563" s="43"/>
    </row>
    <row r="1564" spans="1:18" s="3" customFormat="1" ht="30" x14ac:dyDescent="0.25">
      <c r="A1564" s="68" t="s">
        <v>108</v>
      </c>
      <c r="B1564" s="47" t="str">
        <f>IF(B1554=$M$4,"Yes","No")</f>
        <v>No</v>
      </c>
      <c r="C1564" s="47"/>
      <c r="D1564" s="47"/>
      <c r="E1564" s="47"/>
      <c r="F1564" s="47"/>
      <c r="G1564" s="47"/>
      <c r="H1564" s="67"/>
      <c r="J1564" s="91" t="s">
        <v>48</v>
      </c>
      <c r="K1564" s="43"/>
      <c r="L1564" s="43"/>
    </row>
    <row r="1565" spans="1:18" s="3" customFormat="1" x14ac:dyDescent="0.25">
      <c r="A1565" s="62" t="s">
        <v>93</v>
      </c>
      <c r="B1565" s="279"/>
      <c r="C1565" s="279"/>
      <c r="D1565" s="279"/>
      <c r="E1565" s="279"/>
      <c r="F1565" s="279"/>
      <c r="G1565" s="279"/>
      <c r="H1565" s="48"/>
      <c r="I1565" s="75"/>
      <c r="J1565" s="91" t="s">
        <v>48</v>
      </c>
      <c r="K1565" s="43"/>
      <c r="L1565" s="43"/>
    </row>
    <row r="1566" spans="1:18" s="3" customFormat="1" thickBot="1" x14ac:dyDescent="0.25">
      <c r="A1566" s="70"/>
      <c r="B1566" s="47"/>
      <c r="C1566" s="47"/>
      <c r="D1566" s="47"/>
      <c r="E1566" s="47"/>
      <c r="F1566" s="47"/>
      <c r="G1566" s="47"/>
      <c r="H1566" s="48"/>
      <c r="J1566" s="91" t="s">
        <v>48</v>
      </c>
      <c r="K1566" s="43"/>
      <c r="L1566" s="43"/>
    </row>
    <row r="1567" spans="1:18" s="3" customFormat="1" ht="15.75" thickBot="1" x14ac:dyDescent="0.3">
      <c r="A1567" s="108" t="s">
        <v>446</v>
      </c>
      <c r="B1567" s="111" t="s">
        <v>360</v>
      </c>
      <c r="C1567" s="109"/>
      <c r="D1567" s="109"/>
      <c r="E1567" s="109"/>
      <c r="F1567" s="109"/>
      <c r="G1567" s="109"/>
      <c r="H1567" s="110"/>
      <c r="J1567" s="91" t="s">
        <v>103</v>
      </c>
      <c r="K1567" s="43"/>
      <c r="L1567" s="43"/>
    </row>
    <row r="1568" spans="1:18" s="3" customFormat="1" ht="15.75" customHeight="1" x14ac:dyDescent="0.25">
      <c r="A1568" s="62" t="s">
        <v>66</v>
      </c>
      <c r="B1568" s="47" t="s">
        <v>404</v>
      </c>
      <c r="C1568" s="47"/>
      <c r="D1568" s="47"/>
      <c r="E1568" s="47"/>
      <c r="F1568" s="47"/>
      <c r="G1568" s="47"/>
      <c r="H1568" s="48"/>
      <c r="J1568" s="91" t="s">
        <v>48</v>
      </c>
      <c r="K1568" s="43"/>
      <c r="L1568" s="43"/>
    </row>
    <row r="1569" spans="1:18" s="3" customFormat="1" ht="15.75" customHeight="1" x14ac:dyDescent="0.25">
      <c r="A1569" s="62"/>
      <c r="B1569" s="60" t="str">
        <f>CONCATENATE($N$2&amp;": "&amp;VLOOKUP($B1568,$M$3:$T$34,2,0))</f>
        <v>Font: Arial</v>
      </c>
      <c r="C1569" s="60" t="str">
        <f>CONCATENATE($O$2&amp;": "&amp;VLOOKUP($B1568,$M$3:$T$34,3,0))</f>
        <v>T-face: Bold</v>
      </c>
      <c r="D1569" s="60" t="str">
        <f>CONCATENATE($P$2&amp;": "&amp;VLOOKUP($B1568,$M$3:$T$34,4,0))</f>
        <v>Font size: 11</v>
      </c>
      <c r="E1569" s="60" t="str">
        <f>CONCATENATE($Q$2&amp;": "&amp;VLOOKUP($B1568,$M$3:$T$34,5,0))</f>
        <v>Row height: 31.5</v>
      </c>
      <c r="F1569" s="60" t="str">
        <f>CONCATENATE($R$2&amp;": "&amp;VLOOKUP($B1568,$M$3:$T$34,6,0))</f>
        <v>Text col: White</v>
      </c>
      <c r="G1569" s="60" t="str">
        <f>CONCATENATE($S$2&amp;": "&amp;VLOOKUP($B1568,$M$3:$T$34,7,0))</f>
        <v>BG col: Teal</v>
      </c>
      <c r="H1569" s="61" t="str">
        <f>CONCATENATE($T$2&amp;": "&amp;VLOOKUP($B1568,$M$3:$T$34,8,0))</f>
        <v>Just: Right</v>
      </c>
      <c r="J1569" s="91" t="s">
        <v>48</v>
      </c>
      <c r="K1569" s="43"/>
      <c r="L1569" s="43"/>
    </row>
    <row r="1570" spans="1:18" s="3" customFormat="1" ht="15.75" customHeight="1" x14ac:dyDescent="0.25">
      <c r="A1570" s="62" t="s">
        <v>73</v>
      </c>
      <c r="B1570" s="47" t="s">
        <v>360</v>
      </c>
      <c r="C1570" s="47"/>
      <c r="D1570" s="47"/>
      <c r="E1570" s="47"/>
      <c r="F1570" s="47"/>
      <c r="G1570" s="47"/>
      <c r="H1570" s="48"/>
      <c r="J1570" s="91" t="s">
        <v>103</v>
      </c>
      <c r="K1570" s="43"/>
      <c r="L1570" s="43"/>
    </row>
    <row r="1571" spans="1:18" x14ac:dyDescent="0.25">
      <c r="A1571" s="62" t="s">
        <v>74</v>
      </c>
      <c r="B1571" s="47" t="s">
        <v>361</v>
      </c>
      <c r="C1571" s="47" t="s">
        <v>297</v>
      </c>
      <c r="D1571" s="47"/>
      <c r="E1571" s="47"/>
      <c r="F1571" s="47"/>
      <c r="G1571" s="47"/>
      <c r="H1571" s="48"/>
      <c r="I1571" s="3"/>
      <c r="J1571" s="91" t="s">
        <v>103</v>
      </c>
      <c r="K1571" s="43"/>
      <c r="L1571" s="43"/>
      <c r="M1571" s="3"/>
      <c r="N1571" s="3"/>
      <c r="O1571" s="3"/>
      <c r="P1571" s="3"/>
      <c r="Q1571" s="3"/>
      <c r="R1571" s="3"/>
    </row>
    <row r="1572" spans="1:18" s="3" customFormat="1" ht="15" customHeight="1" x14ac:dyDescent="0.25">
      <c r="A1572" s="64" t="s">
        <v>78</v>
      </c>
      <c r="B1572" s="47" t="s">
        <v>256</v>
      </c>
      <c r="C1572" s="47"/>
      <c r="D1572" s="47"/>
      <c r="E1572" s="47"/>
      <c r="F1572" s="47"/>
      <c r="G1572" s="47"/>
      <c r="H1572" s="48"/>
      <c r="J1572" s="91" t="s">
        <v>48</v>
      </c>
      <c r="K1572" s="43"/>
      <c r="L1572" s="43"/>
      <c r="M1572" s="69"/>
      <c r="N1572" s="69"/>
      <c r="O1572" s="69"/>
      <c r="P1572" s="69"/>
      <c r="Q1572" s="69"/>
      <c r="R1572" s="69"/>
    </row>
    <row r="1573" spans="1:18" s="3" customFormat="1" ht="15.75" customHeight="1" x14ac:dyDescent="0.25">
      <c r="A1573" s="64" t="s">
        <v>66</v>
      </c>
      <c r="B1573" s="279" t="s">
        <v>115</v>
      </c>
      <c r="C1573" s="279"/>
      <c r="D1573" s="279"/>
      <c r="E1573" s="279"/>
      <c r="F1573" s="279"/>
      <c r="G1573" s="279"/>
      <c r="H1573" s="48"/>
      <c r="J1573" s="91" t="s">
        <v>48</v>
      </c>
      <c r="K1573" s="43"/>
      <c r="L1573" s="43"/>
    </row>
    <row r="1574" spans="1:18" s="3" customFormat="1" ht="15.75" customHeight="1" x14ac:dyDescent="0.25">
      <c r="A1574" s="64" t="s">
        <v>84</v>
      </c>
      <c r="B1574" s="79" t="s">
        <v>48</v>
      </c>
      <c r="C1574" s="47"/>
      <c r="D1574" s="47"/>
      <c r="E1574" s="47"/>
      <c r="F1574" s="47"/>
      <c r="G1574" s="47"/>
      <c r="H1574" s="48"/>
      <c r="J1574" s="91" t="s">
        <v>48</v>
      </c>
      <c r="K1574" s="43"/>
      <c r="L1574" s="43"/>
    </row>
    <row r="1575" spans="1:18" s="3" customFormat="1" ht="13.5" customHeight="1" x14ac:dyDescent="0.25">
      <c r="A1575" s="64" t="s">
        <v>105</v>
      </c>
      <c r="B1575" s="79" t="s">
        <v>48</v>
      </c>
      <c r="C1575" s="47"/>
      <c r="D1575" s="47"/>
      <c r="E1575" s="47"/>
      <c r="F1575" s="47"/>
      <c r="G1575" s="47"/>
      <c r="H1575" s="48"/>
      <c r="J1575" s="91" t="s">
        <v>48</v>
      </c>
      <c r="K1575" s="43"/>
      <c r="L1575" s="43"/>
    </row>
    <row r="1576" spans="1:18" s="3" customFormat="1" x14ac:dyDescent="0.25">
      <c r="A1576" s="64" t="s">
        <v>106</v>
      </c>
      <c r="B1576" s="284" t="s">
        <v>48</v>
      </c>
      <c r="C1576" s="284"/>
      <c r="D1576" s="284"/>
      <c r="E1576" s="284"/>
      <c r="F1576" s="284"/>
      <c r="G1576" s="284"/>
      <c r="H1576" s="48"/>
      <c r="J1576" s="91" t="s">
        <v>48</v>
      </c>
      <c r="K1576" s="43"/>
      <c r="L1576" s="43"/>
    </row>
    <row r="1577" spans="1:18" s="3" customFormat="1" x14ac:dyDescent="0.25">
      <c r="A1577" s="64" t="s">
        <v>107</v>
      </c>
      <c r="B1577" s="47" t="s">
        <v>48</v>
      </c>
      <c r="C1577" s="47"/>
      <c r="D1577" s="47"/>
      <c r="E1577" s="47"/>
      <c r="F1577" s="47"/>
      <c r="G1577" s="47"/>
      <c r="H1577" s="48"/>
      <c r="J1577" s="91" t="s">
        <v>48</v>
      </c>
      <c r="K1577" s="43"/>
      <c r="L1577" s="43"/>
    </row>
    <row r="1578" spans="1:18" s="3" customFormat="1" ht="30" x14ac:dyDescent="0.25">
      <c r="A1578" s="68" t="s">
        <v>108</v>
      </c>
      <c r="B1578" s="47" t="s">
        <v>267</v>
      </c>
      <c r="C1578" s="47"/>
      <c r="D1578" s="47"/>
      <c r="E1578" s="47"/>
      <c r="F1578" s="47"/>
      <c r="G1578" s="47"/>
      <c r="H1578" s="67"/>
      <c r="J1578" s="91" t="s">
        <v>48</v>
      </c>
      <c r="K1578" s="43"/>
      <c r="L1578" s="43"/>
    </row>
    <row r="1579" spans="1:18" s="3" customFormat="1" x14ac:dyDescent="0.25">
      <c r="A1579" s="62" t="s">
        <v>93</v>
      </c>
      <c r="B1579" s="279"/>
      <c r="C1579" s="279"/>
      <c r="D1579" s="279"/>
      <c r="E1579" s="279"/>
      <c r="F1579" s="279"/>
      <c r="G1579" s="279"/>
      <c r="H1579" s="48"/>
      <c r="I1579" s="75"/>
      <c r="J1579" s="91" t="s">
        <v>48</v>
      </c>
      <c r="K1579" s="43"/>
      <c r="L1579" s="43"/>
    </row>
    <row r="1580" spans="1:18" s="3" customFormat="1" thickBot="1" x14ac:dyDescent="0.25">
      <c r="A1580" s="70"/>
      <c r="B1580" s="47"/>
      <c r="C1580" s="47"/>
      <c r="D1580" s="47"/>
      <c r="E1580" s="47"/>
      <c r="F1580" s="47"/>
      <c r="G1580" s="47"/>
      <c r="H1580" s="48"/>
      <c r="J1580" s="91" t="s">
        <v>48</v>
      </c>
      <c r="K1580" s="43"/>
      <c r="L1580" s="43"/>
    </row>
    <row r="1581" spans="1:18" s="3" customFormat="1" ht="15.75" thickBot="1" x14ac:dyDescent="0.3">
      <c r="A1581" s="108" t="s">
        <v>447</v>
      </c>
      <c r="B1581" s="111" t="s">
        <v>360</v>
      </c>
      <c r="C1581" s="109"/>
      <c r="D1581" s="109"/>
      <c r="E1581" s="109"/>
      <c r="F1581" s="109"/>
      <c r="G1581" s="109"/>
      <c r="H1581" s="110"/>
      <c r="J1581" s="91" t="s">
        <v>103</v>
      </c>
      <c r="K1581" s="43"/>
      <c r="L1581" s="43"/>
    </row>
    <row r="1582" spans="1:18" s="3" customFormat="1" ht="15.75" customHeight="1" x14ac:dyDescent="0.25">
      <c r="A1582" s="62" t="s">
        <v>66</v>
      </c>
      <c r="B1582" s="47" t="s">
        <v>404</v>
      </c>
      <c r="C1582" s="47"/>
      <c r="D1582" s="47"/>
      <c r="E1582" s="47"/>
      <c r="F1582" s="47"/>
      <c r="G1582" s="47"/>
      <c r="H1582" s="48"/>
      <c r="J1582" s="91" t="s">
        <v>48</v>
      </c>
      <c r="K1582" s="43"/>
      <c r="L1582" s="43"/>
    </row>
    <row r="1583" spans="1:18" s="3" customFormat="1" ht="15.75" customHeight="1" x14ac:dyDescent="0.25">
      <c r="A1583" s="62"/>
      <c r="B1583" s="60" t="str">
        <f>CONCATENATE($N$2&amp;": "&amp;VLOOKUP($B1582,$M$3:$T$34,2,0))</f>
        <v>Font: Arial</v>
      </c>
      <c r="C1583" s="60" t="str">
        <f>CONCATENATE($O$2&amp;": "&amp;VLOOKUP($B1582,$M$3:$T$34,3,0))</f>
        <v>T-face: Bold</v>
      </c>
      <c r="D1583" s="60" t="str">
        <f>CONCATENATE($P$2&amp;": "&amp;VLOOKUP($B1582,$M$3:$T$34,4,0))</f>
        <v>Font size: 11</v>
      </c>
      <c r="E1583" s="60" t="str">
        <f>CONCATENATE($Q$2&amp;": "&amp;VLOOKUP($B1582,$M$3:$T$34,5,0))</f>
        <v>Row height: 31.5</v>
      </c>
      <c r="F1583" s="60" t="str">
        <f>CONCATENATE($R$2&amp;": "&amp;VLOOKUP($B1582,$M$3:$T$34,6,0))</f>
        <v>Text col: White</v>
      </c>
      <c r="G1583" s="60" t="str">
        <f>CONCATENATE($S$2&amp;": "&amp;VLOOKUP($B1582,$M$3:$T$34,7,0))</f>
        <v>BG col: Teal</v>
      </c>
      <c r="H1583" s="61" t="str">
        <f>CONCATENATE($T$2&amp;": "&amp;VLOOKUP($B1582,$M$3:$T$34,8,0))</f>
        <v>Just: Right</v>
      </c>
      <c r="J1583" s="91" t="s">
        <v>48</v>
      </c>
      <c r="K1583" s="43"/>
      <c r="L1583" s="43"/>
    </row>
    <row r="1584" spans="1:18" s="3" customFormat="1" ht="15.75" customHeight="1" x14ac:dyDescent="0.25">
      <c r="A1584" s="62" t="s">
        <v>73</v>
      </c>
      <c r="B1584" s="47" t="s">
        <v>360</v>
      </c>
      <c r="C1584" s="47"/>
      <c r="D1584" s="47"/>
      <c r="E1584" s="47"/>
      <c r="F1584" s="47"/>
      <c r="G1584" s="47"/>
      <c r="H1584" s="48"/>
      <c r="J1584" s="91" t="s">
        <v>103</v>
      </c>
      <c r="K1584" s="43"/>
      <c r="L1584" s="43"/>
    </row>
    <row r="1585" spans="1:20" x14ac:dyDescent="0.25">
      <c r="A1585" s="62" t="s">
        <v>74</v>
      </c>
      <c r="B1585" s="112">
        <f>'I&amp;E Reconciliation Adjust - WS2'!C47+'I&amp;E Reconciliation Adjust - WS2'!C56</f>
        <v>0</v>
      </c>
      <c r="C1585" s="204" t="str">
        <f ca="1">_xlfn.FORMULATEXT(B1585)</f>
        <v>='I&amp;E Reconciliation Adjust - WS2'!C47+'I&amp;E Reconciliation Adjust - WS2'!C56</v>
      </c>
      <c r="D1585" s="94"/>
      <c r="E1585" s="94"/>
      <c r="F1585" s="94"/>
      <c r="G1585" s="94"/>
      <c r="H1585" s="48"/>
      <c r="I1585" s="3"/>
      <c r="J1585" s="91" t="s">
        <v>103</v>
      </c>
      <c r="K1585" s="43"/>
      <c r="L1585" s="43"/>
      <c r="M1585" s="3"/>
      <c r="N1585" s="3"/>
      <c r="O1585" s="3"/>
      <c r="P1585" s="3"/>
      <c r="Q1585" s="3"/>
      <c r="R1585" s="3"/>
    </row>
    <row r="1586" spans="1:20" s="3" customFormat="1" ht="15.75" customHeight="1" x14ac:dyDescent="0.25">
      <c r="A1586" s="64" t="s">
        <v>78</v>
      </c>
      <c r="B1586" s="47" t="s">
        <v>148</v>
      </c>
      <c r="C1586" s="47"/>
      <c r="D1586" s="47"/>
      <c r="E1586" s="47"/>
      <c r="F1586" s="47"/>
      <c r="G1586" s="47"/>
      <c r="H1586" s="48"/>
      <c r="J1586" s="91" t="s">
        <v>48</v>
      </c>
      <c r="L1586" s="43"/>
      <c r="M1586" s="69"/>
      <c r="N1586" s="69"/>
      <c r="O1586" s="69"/>
      <c r="P1586" s="69"/>
      <c r="Q1586" s="69"/>
      <c r="R1586" s="69"/>
    </row>
    <row r="1587" spans="1:20" s="3" customFormat="1" ht="15.75" customHeight="1" x14ac:dyDescent="0.25">
      <c r="A1587" s="64" t="s">
        <v>66</v>
      </c>
      <c r="B1587" s="279" t="s">
        <v>145</v>
      </c>
      <c r="C1587" s="279"/>
      <c r="D1587" s="279"/>
      <c r="E1587" s="279"/>
      <c r="F1587" s="279"/>
      <c r="G1587" s="279"/>
      <c r="H1587" s="48"/>
      <c r="J1587" s="91" t="s">
        <v>48</v>
      </c>
      <c r="K1587" s="43"/>
      <c r="L1587" s="43"/>
    </row>
    <row r="1588" spans="1:20" x14ac:dyDescent="0.25">
      <c r="A1588" s="64" t="s">
        <v>84</v>
      </c>
      <c r="B1588" s="79" t="s">
        <v>48</v>
      </c>
      <c r="C1588" s="47"/>
      <c r="D1588" s="47"/>
      <c r="E1588" s="47"/>
      <c r="F1588" s="47"/>
      <c r="G1588" s="47"/>
      <c r="H1588" s="48"/>
      <c r="I1588" s="3"/>
      <c r="J1588" s="91" t="s">
        <v>48</v>
      </c>
      <c r="K1588" s="43"/>
      <c r="L1588" s="43"/>
      <c r="M1588" s="3"/>
      <c r="N1588" s="3"/>
      <c r="O1588" s="3"/>
      <c r="P1588" s="3"/>
      <c r="Q1588" s="3"/>
      <c r="R1588" s="3"/>
      <c r="S1588" s="3"/>
      <c r="T1588" s="3"/>
    </row>
    <row r="1589" spans="1:20" x14ac:dyDescent="0.25">
      <c r="A1589" s="64" t="s">
        <v>105</v>
      </c>
      <c r="B1589" s="79" t="s">
        <v>48</v>
      </c>
      <c r="C1589" s="47"/>
      <c r="D1589" s="47"/>
      <c r="E1589" s="47"/>
      <c r="F1589" s="47"/>
      <c r="G1589" s="47"/>
      <c r="H1589" s="48"/>
      <c r="I1589" s="3"/>
      <c r="J1589" s="91" t="s">
        <v>48</v>
      </c>
      <c r="K1589" s="43"/>
      <c r="L1589" s="43"/>
      <c r="M1589" s="3"/>
      <c r="N1589" s="3"/>
      <c r="O1589" s="3"/>
      <c r="P1589" s="3"/>
      <c r="Q1589" s="3"/>
      <c r="R1589" s="3"/>
      <c r="S1589" s="3"/>
      <c r="T1589" s="3"/>
    </row>
    <row r="1590" spans="1:20" x14ac:dyDescent="0.25">
      <c r="A1590" s="64" t="s">
        <v>106</v>
      </c>
      <c r="B1590" s="284" t="s">
        <v>48</v>
      </c>
      <c r="C1590" s="284"/>
      <c r="D1590" s="284"/>
      <c r="E1590" s="284"/>
      <c r="F1590" s="284"/>
      <c r="G1590" s="284"/>
      <c r="H1590" s="48"/>
      <c r="I1590" s="3"/>
      <c r="J1590" s="91" t="s">
        <v>48</v>
      </c>
      <c r="K1590" s="43"/>
      <c r="L1590" s="43"/>
      <c r="M1590" s="3"/>
      <c r="N1590" s="3"/>
      <c r="O1590" s="3"/>
      <c r="P1590" s="3"/>
      <c r="Q1590" s="3"/>
      <c r="R1590" s="3"/>
      <c r="S1590" s="3"/>
      <c r="T1590" s="3"/>
    </row>
    <row r="1591" spans="1:20" x14ac:dyDescent="0.25">
      <c r="A1591" s="64" t="s">
        <v>107</v>
      </c>
      <c r="B1591" s="47" t="s">
        <v>48</v>
      </c>
      <c r="C1591" s="47"/>
      <c r="D1591" s="47"/>
      <c r="E1591" s="47"/>
      <c r="F1591" s="47"/>
      <c r="G1591" s="47"/>
      <c r="H1591" s="48"/>
      <c r="I1591" s="3"/>
      <c r="J1591" s="91" t="s">
        <v>48</v>
      </c>
      <c r="M1591" s="3"/>
      <c r="N1591" s="3"/>
      <c r="O1591" s="3"/>
      <c r="P1591" s="3"/>
      <c r="Q1591" s="3"/>
      <c r="R1591" s="3"/>
      <c r="S1591" s="3"/>
      <c r="T1591" s="3"/>
    </row>
    <row r="1592" spans="1:20" ht="30" x14ac:dyDescent="0.25">
      <c r="A1592" s="68" t="s">
        <v>108</v>
      </c>
      <c r="B1592" s="47" t="str">
        <f>IF(B1582=$M$4,"Yes","No")</f>
        <v>No</v>
      </c>
      <c r="C1592" s="47"/>
      <c r="D1592" s="47"/>
      <c r="E1592" s="47"/>
      <c r="F1592" s="47"/>
      <c r="G1592" s="47"/>
      <c r="H1592" s="67"/>
      <c r="I1592" s="3"/>
      <c r="J1592" s="91" t="s">
        <v>48</v>
      </c>
      <c r="K1592" s="43"/>
      <c r="L1592" s="43"/>
      <c r="M1592" s="3"/>
      <c r="N1592" s="3"/>
      <c r="O1592" s="3"/>
      <c r="P1592" s="3"/>
      <c r="Q1592" s="3"/>
      <c r="R1592" s="3"/>
      <c r="S1592" s="3"/>
      <c r="T1592" s="3"/>
    </row>
    <row r="1593" spans="1:20" x14ac:dyDescent="0.25">
      <c r="A1593" s="62" t="s">
        <v>93</v>
      </c>
      <c r="B1593" s="279"/>
      <c r="C1593" s="279"/>
      <c r="D1593" s="279"/>
      <c r="E1593" s="279"/>
      <c r="F1593" s="279"/>
      <c r="G1593" s="279"/>
      <c r="H1593" s="48"/>
      <c r="I1593" s="75"/>
      <c r="J1593" s="91" t="s">
        <v>48</v>
      </c>
      <c r="M1593" s="3"/>
      <c r="N1593" s="3"/>
      <c r="O1593" s="3"/>
      <c r="P1593" s="3"/>
      <c r="Q1593" s="3"/>
      <c r="R1593" s="3"/>
      <c r="S1593" s="3"/>
      <c r="T1593" s="3"/>
    </row>
    <row r="1594" spans="1:20" ht="15.75" thickBot="1" x14ac:dyDescent="0.3">
      <c r="A1594" s="70"/>
      <c r="B1594" s="47"/>
      <c r="C1594" s="47"/>
      <c r="D1594" s="47"/>
      <c r="E1594" s="47"/>
      <c r="F1594" s="47"/>
      <c r="G1594" s="47"/>
      <c r="H1594" s="48"/>
      <c r="I1594" s="3"/>
      <c r="J1594" s="91" t="s">
        <v>48</v>
      </c>
      <c r="M1594" s="3"/>
      <c r="N1594" s="3"/>
      <c r="O1594" s="3"/>
      <c r="P1594" s="3"/>
      <c r="Q1594" s="3"/>
      <c r="R1594" s="3"/>
      <c r="S1594" s="3"/>
      <c r="T1594" s="3"/>
    </row>
    <row r="1595" spans="1:20" ht="15.75" thickBot="1" x14ac:dyDescent="0.3">
      <c r="A1595" s="36" t="s">
        <v>40</v>
      </c>
      <c r="B1595" s="37"/>
      <c r="C1595" s="38"/>
      <c r="D1595" s="37"/>
      <c r="E1595" s="39"/>
      <c r="F1595" s="40"/>
      <c r="G1595" s="81"/>
      <c r="H1595" s="82"/>
      <c r="J1595" s="91" t="s">
        <v>103</v>
      </c>
      <c r="M1595" s="3"/>
      <c r="N1595" s="3"/>
      <c r="O1595" s="3"/>
      <c r="P1595" s="3"/>
      <c r="Q1595" s="3"/>
      <c r="R1595" s="3"/>
      <c r="S1595" s="3"/>
      <c r="T1595" s="3"/>
    </row>
    <row r="1596" spans="1:20" x14ac:dyDescent="0.25">
      <c r="A1596" s="124" t="s">
        <v>38</v>
      </c>
      <c r="B1596" s="80">
        <v>0</v>
      </c>
      <c r="C1596" s="299" t="s">
        <v>364</v>
      </c>
      <c r="D1596" s="299"/>
      <c r="E1596" s="299"/>
      <c r="F1596" s="299"/>
      <c r="G1596" s="299"/>
      <c r="H1596" s="67"/>
      <c r="J1596" s="91" t="s">
        <v>103</v>
      </c>
    </row>
    <row r="1597" spans="1:20" ht="15.75" thickBot="1" x14ac:dyDescent="0.3">
      <c r="A1597" s="125" t="s">
        <v>39</v>
      </c>
      <c r="B1597" s="113">
        <v>99999999.989999995</v>
      </c>
      <c r="C1597" s="300"/>
      <c r="D1597" s="300"/>
      <c r="E1597" s="300"/>
      <c r="F1597" s="300"/>
      <c r="G1597" s="300"/>
      <c r="H1597" s="123"/>
      <c r="J1597" s="91" t="s">
        <v>103</v>
      </c>
    </row>
    <row r="1598" spans="1:20" x14ac:dyDescent="0.25">
      <c r="A1598" s="290" t="s">
        <v>366</v>
      </c>
      <c r="B1598" s="118" t="s">
        <v>365</v>
      </c>
      <c r="C1598" s="119"/>
      <c r="D1598" s="119"/>
      <c r="E1598" s="119"/>
      <c r="F1598" s="119"/>
      <c r="G1598" s="119"/>
      <c r="H1598" s="120"/>
      <c r="J1598" s="91" t="s">
        <v>103</v>
      </c>
    </row>
    <row r="1599" spans="1:20" ht="15.75" thickBot="1" x14ac:dyDescent="0.3">
      <c r="A1599" s="291"/>
      <c r="B1599" s="121" t="s">
        <v>180</v>
      </c>
      <c r="C1599" s="121"/>
      <c r="D1599" s="121"/>
      <c r="E1599" s="121"/>
      <c r="F1599" s="121"/>
      <c r="G1599" s="121"/>
      <c r="H1599" s="67"/>
      <c r="J1599" s="91" t="s">
        <v>103</v>
      </c>
    </row>
    <row r="1600" spans="1:20" x14ac:dyDescent="0.25">
      <c r="A1600" s="292" t="s">
        <v>367</v>
      </c>
      <c r="B1600" s="118" t="s">
        <v>365</v>
      </c>
      <c r="C1600" s="119"/>
      <c r="D1600" s="119"/>
      <c r="E1600" s="119"/>
      <c r="F1600" s="119"/>
      <c r="G1600" s="119"/>
      <c r="H1600" s="120"/>
      <c r="J1600" s="91" t="s">
        <v>103</v>
      </c>
    </row>
    <row r="1601" spans="1:10" x14ac:dyDescent="0.25">
      <c r="A1601" s="293"/>
      <c r="B1601" s="121" t="s">
        <v>410</v>
      </c>
      <c r="C1601" s="121"/>
      <c r="D1601" s="121"/>
      <c r="E1601" s="121"/>
      <c r="F1601" s="121"/>
      <c r="G1601" s="121"/>
      <c r="H1601" s="67"/>
      <c r="J1601" s="91" t="s">
        <v>103</v>
      </c>
    </row>
    <row r="1602" spans="1:10" ht="15.75" thickBot="1" x14ac:dyDescent="0.3">
      <c r="A1602" s="294"/>
      <c r="B1602" s="122" t="s">
        <v>181</v>
      </c>
      <c r="C1602" s="122"/>
      <c r="D1602" s="122"/>
      <c r="E1602" s="122"/>
      <c r="F1602" s="122"/>
      <c r="G1602" s="122"/>
      <c r="H1602" s="123"/>
      <c r="J1602" s="91" t="s">
        <v>103</v>
      </c>
    </row>
    <row r="1603" spans="1:10" x14ac:dyDescent="0.25">
      <c r="G1603" s="3"/>
      <c r="H1603" s="3"/>
      <c r="I1603" s="83" t="s">
        <v>158</v>
      </c>
      <c r="J1603" s="43">
        <f>COUNTA(J1:J1597)</f>
        <v>1592</v>
      </c>
    </row>
    <row r="1604" spans="1:10" x14ac:dyDescent="0.25">
      <c r="G1604" s="3"/>
      <c r="H1604" s="3"/>
      <c r="I1604" s="83" t="s">
        <v>159</v>
      </c>
      <c r="J1604" s="43">
        <f>COUNTIF(J2:J1597,M40)+COUNTIF(J2:J1597,M41)</f>
        <v>345</v>
      </c>
    </row>
    <row r="1605" spans="1:10" x14ac:dyDescent="0.25">
      <c r="G1605" s="3"/>
      <c r="H1605" s="3"/>
      <c r="I1605" s="83" t="s">
        <v>160</v>
      </c>
      <c r="J1605" s="84">
        <f>J1604/J1603</f>
        <v>0.21670854271356785</v>
      </c>
    </row>
  </sheetData>
  <sheetProtection algorithmName="SHA-256" hashValue="VgxA5zlhYCibg9BvnOMdgHh1Nhrq3ndHac516iY/7SI=" saltValue="Rry6wfNeg3fc8NAEQzN4AA==" spinCount="100000" sheet="1" objects="1" scenarios="1"/>
  <autoFilter ref="A1:T1595" xr:uid="{825BACFC-F7F8-43D4-8BC8-54589D083ACF}"/>
  <sortState xmlns:xlrd2="http://schemas.microsoft.com/office/spreadsheetml/2017/richdata2" ref="M3:T34">
    <sortCondition ref="M3:M34"/>
  </sortState>
  <mergeCells count="423">
    <mergeCell ref="B1207:G1207"/>
    <mergeCell ref="B1210:G1210"/>
    <mergeCell ref="B1213:G1213"/>
    <mergeCell ref="B1525:H1525"/>
    <mergeCell ref="B1531:G1531"/>
    <mergeCell ref="B1534:G1534"/>
    <mergeCell ref="B1539:H1539"/>
    <mergeCell ref="B1576:G1576"/>
    <mergeCell ref="B1579:G1579"/>
    <mergeCell ref="B1500:G1500"/>
    <mergeCell ref="B1503:G1503"/>
    <mergeCell ref="B1509:G1509"/>
    <mergeCell ref="B1517:G1517"/>
    <mergeCell ref="B1520:G1520"/>
    <mergeCell ref="B1523:G1523"/>
    <mergeCell ref="B1305:G1305"/>
    <mergeCell ref="B1308:G1308"/>
    <mergeCell ref="B1311:G1311"/>
    <mergeCell ref="B1383:G1383"/>
    <mergeCell ref="B1391:G1391"/>
    <mergeCell ref="B1394:G1394"/>
    <mergeCell ref="B1397:G1397"/>
    <mergeCell ref="B1483:H1483"/>
    <mergeCell ref="B1489:G1489"/>
    <mergeCell ref="B1492:G1492"/>
    <mergeCell ref="B1495:G1495"/>
    <mergeCell ref="B1497:H1497"/>
    <mergeCell ref="B1313:H1313"/>
    <mergeCell ref="B1327:H1327"/>
    <mergeCell ref="B1355:H1355"/>
    <mergeCell ref="B1361:G1361"/>
    <mergeCell ref="B1364:G1364"/>
    <mergeCell ref="B1367:G1367"/>
    <mergeCell ref="B1369:H1369"/>
    <mergeCell ref="B1372:G1372"/>
    <mergeCell ref="B1377:G1377"/>
    <mergeCell ref="B1325:G1325"/>
    <mergeCell ref="B1330:G1330"/>
    <mergeCell ref="B1353:G1353"/>
    <mergeCell ref="B1316:G1316"/>
    <mergeCell ref="B1358:G1358"/>
    <mergeCell ref="B1486:G1486"/>
    <mergeCell ref="B1385:H1385"/>
    <mergeCell ref="C1374:G1374"/>
    <mergeCell ref="C1375:G1375"/>
    <mergeCell ref="B1399:H1399"/>
    <mergeCell ref="B1402:G1402"/>
    <mergeCell ref="B1405:G1405"/>
    <mergeCell ref="B1280:G1280"/>
    <mergeCell ref="B1283:G1283"/>
    <mergeCell ref="B1285:H1285"/>
    <mergeCell ref="B1288:G1288"/>
    <mergeCell ref="B1291:G1291"/>
    <mergeCell ref="B1297:G1297"/>
    <mergeCell ref="B1243:H1243"/>
    <mergeCell ref="B1246:G1246"/>
    <mergeCell ref="B1249:G1249"/>
    <mergeCell ref="B1255:G1255"/>
    <mergeCell ref="B1263:G1263"/>
    <mergeCell ref="B1266:G1266"/>
    <mergeCell ref="B1269:G1269"/>
    <mergeCell ref="B1271:H1271"/>
    <mergeCell ref="B1277:G1277"/>
    <mergeCell ref="B1274:G1274"/>
    <mergeCell ref="B1215:H1215"/>
    <mergeCell ref="B1218:H1218"/>
    <mergeCell ref="B1221:G1221"/>
    <mergeCell ref="B1224:G1224"/>
    <mergeCell ref="B1227:G1227"/>
    <mergeCell ref="B1229:H1229"/>
    <mergeCell ref="B1235:G1235"/>
    <mergeCell ref="B1238:G1238"/>
    <mergeCell ref="B1241:G1241"/>
    <mergeCell ref="B1232:G1232"/>
    <mergeCell ref="B1185:G1185"/>
    <mergeCell ref="B1190:G1190"/>
    <mergeCell ref="B1193:G1193"/>
    <mergeCell ref="B1199:G1199"/>
    <mergeCell ref="B1033:H1033"/>
    <mergeCell ref="B1036:H1036"/>
    <mergeCell ref="B1173:H1173"/>
    <mergeCell ref="B1187:H1187"/>
    <mergeCell ref="B1165:G1165"/>
    <mergeCell ref="B1168:G1168"/>
    <mergeCell ref="B1171:G1171"/>
    <mergeCell ref="B1143:G1143"/>
    <mergeCell ref="B1148:G1148"/>
    <mergeCell ref="B1151:G1151"/>
    <mergeCell ref="B1157:G1157"/>
    <mergeCell ref="B1179:G1179"/>
    <mergeCell ref="B1182:G1182"/>
    <mergeCell ref="B1101:G1101"/>
    <mergeCell ref="B1106:G1106"/>
    <mergeCell ref="B1109:G1109"/>
    <mergeCell ref="B1115:G1115"/>
    <mergeCell ref="B1123:G1123"/>
    <mergeCell ref="B1126:G1126"/>
    <mergeCell ref="B1129:G1129"/>
    <mergeCell ref="B1137:G1137"/>
    <mergeCell ref="B1140:G1140"/>
    <mergeCell ref="B1059:G1059"/>
    <mergeCell ref="B1064:G1064"/>
    <mergeCell ref="B1067:G1067"/>
    <mergeCell ref="B1073:G1073"/>
    <mergeCell ref="B1081:G1081"/>
    <mergeCell ref="B1084:G1084"/>
    <mergeCell ref="B1087:G1087"/>
    <mergeCell ref="B1095:G1095"/>
    <mergeCell ref="B1098:G1098"/>
    <mergeCell ref="B1134:G1134"/>
    <mergeCell ref="B1078:G1078"/>
    <mergeCell ref="B1017:G1017"/>
    <mergeCell ref="B1025:G1025"/>
    <mergeCell ref="B1028:G1028"/>
    <mergeCell ref="B1031:G1031"/>
    <mergeCell ref="B1039:G1039"/>
    <mergeCell ref="B1042:G1042"/>
    <mergeCell ref="B1045:G1045"/>
    <mergeCell ref="B1053:G1053"/>
    <mergeCell ref="B1056:G1056"/>
    <mergeCell ref="B1022:G1022"/>
    <mergeCell ref="B972:G972"/>
    <mergeCell ref="B980:G980"/>
    <mergeCell ref="B983:G983"/>
    <mergeCell ref="B986:G986"/>
    <mergeCell ref="B994:G994"/>
    <mergeCell ref="B997:G997"/>
    <mergeCell ref="B1000:G1000"/>
    <mergeCell ref="B1005:G1005"/>
    <mergeCell ref="B1011:G1011"/>
    <mergeCell ref="B977:G977"/>
    <mergeCell ref="C1007:G1007"/>
    <mergeCell ref="C1008:G1008"/>
    <mergeCell ref="B930:G930"/>
    <mergeCell ref="B938:G938"/>
    <mergeCell ref="B941:G941"/>
    <mergeCell ref="B944:G944"/>
    <mergeCell ref="B952:G952"/>
    <mergeCell ref="B955:G955"/>
    <mergeCell ref="B958:G958"/>
    <mergeCell ref="B963:G963"/>
    <mergeCell ref="B966:G966"/>
    <mergeCell ref="B935:G935"/>
    <mergeCell ref="B888:G888"/>
    <mergeCell ref="B896:G896"/>
    <mergeCell ref="B899:G899"/>
    <mergeCell ref="B902:G902"/>
    <mergeCell ref="B910:G910"/>
    <mergeCell ref="B913:G913"/>
    <mergeCell ref="B916:G916"/>
    <mergeCell ref="B921:G921"/>
    <mergeCell ref="B924:G924"/>
    <mergeCell ref="B893:G893"/>
    <mergeCell ref="B860:G860"/>
    <mergeCell ref="B837:G837"/>
    <mergeCell ref="B840:G840"/>
    <mergeCell ref="B846:G846"/>
    <mergeCell ref="B868:G868"/>
    <mergeCell ref="B871:G871"/>
    <mergeCell ref="B874:G874"/>
    <mergeCell ref="B879:G879"/>
    <mergeCell ref="B882:G882"/>
    <mergeCell ref="B854:G854"/>
    <mergeCell ref="B857:G857"/>
    <mergeCell ref="B832:G832"/>
    <mergeCell ref="B722:H722"/>
    <mergeCell ref="B728:G728"/>
    <mergeCell ref="B731:G731"/>
    <mergeCell ref="B711:G711"/>
    <mergeCell ref="B734:G734"/>
    <mergeCell ref="B739:G739"/>
    <mergeCell ref="B742:G742"/>
    <mergeCell ref="B748:G748"/>
    <mergeCell ref="B756:G756"/>
    <mergeCell ref="C824:G824"/>
    <mergeCell ref="C796:G796"/>
    <mergeCell ref="B759:G759"/>
    <mergeCell ref="B762:G762"/>
    <mergeCell ref="B770:G770"/>
    <mergeCell ref="B773:G773"/>
    <mergeCell ref="B753:G753"/>
    <mergeCell ref="B818:G818"/>
    <mergeCell ref="B826:G826"/>
    <mergeCell ref="B776:G776"/>
    <mergeCell ref="B781:G781"/>
    <mergeCell ref="B784:G784"/>
    <mergeCell ref="B790:G790"/>
    <mergeCell ref="B798:G798"/>
    <mergeCell ref="B658:G658"/>
    <mergeCell ref="B664:G664"/>
    <mergeCell ref="B672:G672"/>
    <mergeCell ref="B638:H638"/>
    <mergeCell ref="B669:G669"/>
    <mergeCell ref="B656:G656"/>
    <mergeCell ref="B717:G717"/>
    <mergeCell ref="B720:G720"/>
    <mergeCell ref="B829:G829"/>
    <mergeCell ref="B801:G801"/>
    <mergeCell ref="B804:G804"/>
    <mergeCell ref="B812:G812"/>
    <mergeCell ref="B815:G815"/>
    <mergeCell ref="B1511:H1511"/>
    <mergeCell ref="B577:G577"/>
    <mergeCell ref="B490:G490"/>
    <mergeCell ref="B493:G493"/>
    <mergeCell ref="B501:G501"/>
    <mergeCell ref="B512:H512"/>
    <mergeCell ref="B529:G529"/>
    <mergeCell ref="B571:G571"/>
    <mergeCell ref="B580:G580"/>
    <mergeCell ref="B588:G588"/>
    <mergeCell ref="B496:G496"/>
    <mergeCell ref="B504:G504"/>
    <mergeCell ref="B507:G507"/>
    <mergeCell ref="B510:G510"/>
    <mergeCell ref="B515:G515"/>
    <mergeCell ref="B518:G518"/>
    <mergeCell ref="B524:G524"/>
    <mergeCell ref="B591:G591"/>
    <mergeCell ref="B594:G594"/>
    <mergeCell ref="B599:G599"/>
    <mergeCell ref="B602:G602"/>
    <mergeCell ref="B608:G608"/>
    <mergeCell ref="B616:G616"/>
    <mergeCell ref="B538:G538"/>
    <mergeCell ref="B532:G532"/>
    <mergeCell ref="B535:G535"/>
    <mergeCell ref="B1319:G1319"/>
    <mergeCell ref="B1322:G1322"/>
    <mergeCell ref="B546:G546"/>
    <mergeCell ref="B549:G549"/>
    <mergeCell ref="B552:G552"/>
    <mergeCell ref="B557:G557"/>
    <mergeCell ref="B560:G560"/>
    <mergeCell ref="B566:G566"/>
    <mergeCell ref="B574:G574"/>
    <mergeCell ref="B1117:H1117"/>
    <mergeCell ref="B1159:H1159"/>
    <mergeCell ref="B1257:H1257"/>
    <mergeCell ref="B1299:H1299"/>
    <mergeCell ref="B619:G619"/>
    <mergeCell ref="B622:G622"/>
    <mergeCell ref="B630:G630"/>
    <mergeCell ref="B633:G633"/>
    <mergeCell ref="B636:G636"/>
    <mergeCell ref="B644:G644"/>
    <mergeCell ref="B647:G647"/>
    <mergeCell ref="B650:G650"/>
    <mergeCell ref="B655:G655"/>
    <mergeCell ref="B244:G244"/>
    <mergeCell ref="B252:G252"/>
    <mergeCell ref="B434:G434"/>
    <mergeCell ref="B440:G440"/>
    <mergeCell ref="B448:G448"/>
    <mergeCell ref="B454:G454"/>
    <mergeCell ref="B462:G462"/>
    <mergeCell ref="B336:G336"/>
    <mergeCell ref="B342:G342"/>
    <mergeCell ref="B378:G378"/>
    <mergeCell ref="B361:G361"/>
    <mergeCell ref="B364:G364"/>
    <mergeCell ref="B370:G370"/>
    <mergeCell ref="B375:G375"/>
    <mergeCell ref="B258:G258"/>
    <mergeCell ref="B392:G392"/>
    <mergeCell ref="B398:G398"/>
    <mergeCell ref="B406:G406"/>
    <mergeCell ref="B412:G412"/>
    <mergeCell ref="B294:G294"/>
    <mergeCell ref="B300:G300"/>
    <mergeCell ref="B420:G420"/>
    <mergeCell ref="B426:G426"/>
    <mergeCell ref="B266:G266"/>
    <mergeCell ref="B118:G118"/>
    <mergeCell ref="B126:G126"/>
    <mergeCell ref="B132:G132"/>
    <mergeCell ref="B140:G140"/>
    <mergeCell ref="B146:G146"/>
    <mergeCell ref="B154:G154"/>
    <mergeCell ref="B210:G210"/>
    <mergeCell ref="B216:G216"/>
    <mergeCell ref="B238:G238"/>
    <mergeCell ref="B160:G160"/>
    <mergeCell ref="B196:G196"/>
    <mergeCell ref="B202:G202"/>
    <mergeCell ref="B188:G188"/>
    <mergeCell ref="B182:G182"/>
    <mergeCell ref="B168:G168"/>
    <mergeCell ref="B174:G174"/>
    <mergeCell ref="B224:G224"/>
    <mergeCell ref="B230:G230"/>
    <mergeCell ref="B9:G9"/>
    <mergeCell ref="B15:G15"/>
    <mergeCell ref="B39:G39"/>
    <mergeCell ref="B45:G45"/>
    <mergeCell ref="B70:G70"/>
    <mergeCell ref="B76:G76"/>
    <mergeCell ref="B98:G98"/>
    <mergeCell ref="B104:G104"/>
    <mergeCell ref="B112:G112"/>
    <mergeCell ref="B23:G23"/>
    <mergeCell ref="B30:G30"/>
    <mergeCell ref="B53:G53"/>
    <mergeCell ref="B59:G59"/>
    <mergeCell ref="B272:G272"/>
    <mergeCell ref="B319:G319"/>
    <mergeCell ref="B322:G322"/>
    <mergeCell ref="B328:G328"/>
    <mergeCell ref="B468:G468"/>
    <mergeCell ref="B473:G473"/>
    <mergeCell ref="B333:G333"/>
    <mergeCell ref="B476:G476"/>
    <mergeCell ref="B482:G482"/>
    <mergeCell ref="B384:G384"/>
    <mergeCell ref="B302:H302"/>
    <mergeCell ref="B305:G305"/>
    <mergeCell ref="B308:G308"/>
    <mergeCell ref="B311:G311"/>
    <mergeCell ref="B314:G314"/>
    <mergeCell ref="B344:H344"/>
    <mergeCell ref="B347:G347"/>
    <mergeCell ref="B350:G350"/>
    <mergeCell ref="B353:G353"/>
    <mergeCell ref="B356:G356"/>
    <mergeCell ref="B280:G280"/>
    <mergeCell ref="B286:G286"/>
    <mergeCell ref="B1590:G1590"/>
    <mergeCell ref="B1593:G1593"/>
    <mergeCell ref="C1596:G1597"/>
    <mergeCell ref="B1145:H1145"/>
    <mergeCell ref="B540:H540"/>
    <mergeCell ref="B862:H862"/>
    <mergeCell ref="B904:H904"/>
    <mergeCell ref="B946:H946"/>
    <mergeCell ref="B988:H988"/>
    <mergeCell ref="B1047:H1047"/>
    <mergeCell ref="B1089:H1089"/>
    <mergeCell ref="B1131:H1131"/>
    <mergeCell ref="B543:G543"/>
    <mergeCell ref="B641:G641"/>
    <mergeCell ref="B683:G683"/>
    <mergeCell ref="B725:G725"/>
    <mergeCell ref="B865:G865"/>
    <mergeCell ref="B907:G907"/>
    <mergeCell ref="B949:G949"/>
    <mergeCell ref="B991:G991"/>
    <mergeCell ref="B1050:G1050"/>
    <mergeCell ref="B1092:G1092"/>
    <mergeCell ref="B1542:G1542"/>
    <mergeCell ref="B1573:G1573"/>
    <mergeCell ref="B1587:G1587"/>
    <mergeCell ref="B1545:G1545"/>
    <mergeCell ref="B1551:G1551"/>
    <mergeCell ref="B1559:G1559"/>
    <mergeCell ref="B1562:G1562"/>
    <mergeCell ref="B1565:G1565"/>
    <mergeCell ref="B675:G675"/>
    <mergeCell ref="B678:G678"/>
    <mergeCell ref="B680:H680"/>
    <mergeCell ref="B686:G686"/>
    <mergeCell ref="B689:G689"/>
    <mergeCell ref="B692:G692"/>
    <mergeCell ref="B697:G697"/>
    <mergeCell ref="B700:G700"/>
    <mergeCell ref="B706:G706"/>
    <mergeCell ref="B714:G714"/>
    <mergeCell ref="C1205:G1205"/>
    <mergeCell ref="C1557:G1557"/>
    <mergeCell ref="B1537:G1537"/>
    <mergeCell ref="B1333:G1333"/>
    <mergeCell ref="B1339:G1339"/>
    <mergeCell ref="B1347:G1347"/>
    <mergeCell ref="B1350:G1350"/>
    <mergeCell ref="B1341:H1341"/>
    <mergeCell ref="A1598:A1599"/>
    <mergeCell ref="A1600:A1602"/>
    <mergeCell ref="C67:G67"/>
    <mergeCell ref="C68:G68"/>
    <mergeCell ref="B74:G74"/>
    <mergeCell ref="C66:G66"/>
    <mergeCell ref="B1162:G1162"/>
    <mergeCell ref="B1260:G1260"/>
    <mergeCell ref="B1302:G1302"/>
    <mergeCell ref="B1344:G1344"/>
    <mergeCell ref="B1388:G1388"/>
    <mergeCell ref="B1514:G1514"/>
    <mergeCell ref="B526:H526"/>
    <mergeCell ref="B568:H568"/>
    <mergeCell ref="B666:H666"/>
    <mergeCell ref="B708:H708"/>
    <mergeCell ref="B750:H750"/>
    <mergeCell ref="B890:H890"/>
    <mergeCell ref="B932:H932"/>
    <mergeCell ref="B974:H974"/>
    <mergeCell ref="B1019:H1019"/>
    <mergeCell ref="B1075:H1075"/>
    <mergeCell ref="B84:G84"/>
    <mergeCell ref="B90:G90"/>
    <mergeCell ref="B1408:G1408"/>
    <mergeCell ref="B1411:G1411"/>
    <mergeCell ref="B1413:H1413"/>
    <mergeCell ref="B1416:G1416"/>
    <mergeCell ref="B1419:G1419"/>
    <mergeCell ref="B1425:G1425"/>
    <mergeCell ref="B1427:H1427"/>
    <mergeCell ref="B1430:G1430"/>
    <mergeCell ref="B1433:G1433"/>
    <mergeCell ref="B1461:G1461"/>
    <mergeCell ref="B1467:G1467"/>
    <mergeCell ref="B1469:H1469"/>
    <mergeCell ref="B1472:G1472"/>
    <mergeCell ref="B1475:G1475"/>
    <mergeCell ref="B1478:G1478"/>
    <mergeCell ref="B1481:G1481"/>
    <mergeCell ref="B1436:G1436"/>
    <mergeCell ref="B1439:G1439"/>
    <mergeCell ref="B1441:H1441"/>
    <mergeCell ref="B1444:G1444"/>
    <mergeCell ref="B1447:G1447"/>
    <mergeCell ref="B1450:G1450"/>
    <mergeCell ref="B1453:G1453"/>
    <mergeCell ref="B1455:H1455"/>
    <mergeCell ref="B1458:G1458"/>
  </mergeCells>
  <conditionalFormatting sqref="K316:L343">
    <cfRule type="expression" dxfId="242" priority="298">
      <formula>IF(K316="Tech Clearance",TRUE,FALSE)</formula>
    </cfRule>
  </conditionalFormatting>
  <conditionalFormatting sqref="K17:L31">
    <cfRule type="expression" dxfId="241" priority="297">
      <formula>IF(K17="Tech Clearance",TRUE,FALSE)</formula>
    </cfRule>
  </conditionalFormatting>
  <conditionalFormatting sqref="K190:L203">
    <cfRule type="expression" dxfId="240" priority="296">
      <formula>IF(K190="Tech Clearance",TRUE,FALSE)</formula>
    </cfRule>
  </conditionalFormatting>
  <conditionalFormatting sqref="K400:L413">
    <cfRule type="expression" dxfId="239" priority="295">
      <formula>IF(K400="Tech Clearance",TRUE,FALSE)</formula>
    </cfRule>
  </conditionalFormatting>
  <conditionalFormatting sqref="K288:L315">
    <cfRule type="expression" dxfId="238" priority="293">
      <formula>IF(K288="Tech Clearance",TRUE,FALSE)</formula>
    </cfRule>
  </conditionalFormatting>
  <conditionalFormatting sqref="K414:L427">
    <cfRule type="expression" dxfId="237" priority="292">
      <formula>IF(K414="Tech Clearance",TRUE,FALSE)</formula>
    </cfRule>
  </conditionalFormatting>
  <conditionalFormatting sqref="K428:L455">
    <cfRule type="expression" dxfId="236" priority="291">
      <formula>IF(K428="Tech Clearance",TRUE,FALSE)</formula>
    </cfRule>
  </conditionalFormatting>
  <conditionalFormatting sqref="K456:L469">
    <cfRule type="expression" dxfId="235" priority="290">
      <formula>IF(K456="Tech Clearance",TRUE,FALSE)</formula>
    </cfRule>
  </conditionalFormatting>
  <conditionalFormatting sqref="K498:L511">
    <cfRule type="expression" dxfId="234" priority="288">
      <formula>IF(K498="Tech Clearance",TRUE,FALSE)</formula>
    </cfRule>
  </conditionalFormatting>
  <conditionalFormatting sqref="J2:J46 J176:J203 J806:J833 J61:J77 J92:J161 J1595:J1602 J1355:J1372 J1376:J1384 J988:J1005 J1009:J1032 J232:J273 J386:J539 J288:J343">
    <cfRule type="expression" dxfId="233" priority="274">
      <formula>IF(J2="Tech Clearance - Content change",TRUE,FALSE)</formula>
    </cfRule>
    <cfRule type="expression" dxfId="232" priority="275">
      <formula>IF(J2="Addition",TRUE,FALSE)</formula>
    </cfRule>
    <cfRule type="expression" dxfId="231" priority="276">
      <formula>IF(J2="Format change",TRUE,FALSE)</formula>
    </cfRule>
    <cfRule type="expression" dxfId="230" priority="277">
      <formula>IF(J2="Tech Clearance",TRUE,FALSE)</formula>
    </cfRule>
  </conditionalFormatting>
  <conditionalFormatting sqref="J162:J175">
    <cfRule type="expression" dxfId="229" priority="254">
      <formula>IF(J162="Tech Clearance - Content change",TRUE,FALSE)</formula>
    </cfRule>
    <cfRule type="expression" dxfId="228" priority="255">
      <formula>IF(J162="Addition",TRUE,FALSE)</formula>
    </cfRule>
    <cfRule type="expression" dxfId="227" priority="256">
      <formula>IF(J162="Format change",TRUE,FALSE)</formula>
    </cfRule>
    <cfRule type="expression" dxfId="226" priority="257">
      <formula>IF(J162="Tech Clearance",TRUE,FALSE)</formula>
    </cfRule>
  </conditionalFormatting>
  <conditionalFormatting sqref="K204:L217">
    <cfRule type="expression" dxfId="225" priority="253">
      <formula>IF(K204="Tech Clearance",TRUE,FALSE)</formula>
    </cfRule>
  </conditionalFormatting>
  <conditionalFormatting sqref="J204:J217">
    <cfRule type="expression" dxfId="224" priority="249">
      <formula>IF(J204="Tech Clearance - Content change",TRUE,FALSE)</formula>
    </cfRule>
    <cfRule type="expression" dxfId="223" priority="250">
      <formula>IF(J204="Addition",TRUE,FALSE)</formula>
    </cfRule>
    <cfRule type="expression" dxfId="222" priority="251">
      <formula>IF(J204="Format change",TRUE,FALSE)</formula>
    </cfRule>
    <cfRule type="expression" dxfId="221" priority="252">
      <formula>IF(J204="Tech Clearance",TRUE,FALSE)</formula>
    </cfRule>
  </conditionalFormatting>
  <conditionalFormatting sqref="K218:L231">
    <cfRule type="expression" dxfId="220" priority="248">
      <formula>IF(K218="Tech Clearance",TRUE,FALSE)</formula>
    </cfRule>
  </conditionalFormatting>
  <conditionalFormatting sqref="J218:J231">
    <cfRule type="expression" dxfId="219" priority="244">
      <formula>IF(J218="Tech Clearance - Content change",TRUE,FALSE)</formula>
    </cfRule>
    <cfRule type="expression" dxfId="218" priority="245">
      <formula>IF(J218="Addition",TRUE,FALSE)</formula>
    </cfRule>
    <cfRule type="expression" dxfId="217" priority="246">
      <formula>IF(J218="Format change",TRUE,FALSE)</formula>
    </cfRule>
    <cfRule type="expression" dxfId="216" priority="247">
      <formula>IF(J218="Tech Clearance",TRUE,FALSE)</formula>
    </cfRule>
  </conditionalFormatting>
  <conditionalFormatting sqref="K358:L371">
    <cfRule type="expression" dxfId="215" priority="243">
      <formula>IF(K358="Tech Clearance",TRUE,FALSE)</formula>
    </cfRule>
  </conditionalFormatting>
  <conditionalFormatting sqref="J358:J371">
    <cfRule type="expression" dxfId="214" priority="239">
      <formula>IF(J358="Tech Clearance - Content change",TRUE,FALSE)</formula>
    </cfRule>
    <cfRule type="expression" dxfId="213" priority="240">
      <formula>IF(J358="Addition",TRUE,FALSE)</formula>
    </cfRule>
    <cfRule type="expression" dxfId="212" priority="241">
      <formula>IF(J358="Format change",TRUE,FALSE)</formula>
    </cfRule>
    <cfRule type="expression" dxfId="211" priority="242">
      <formula>IF(J358="Tech Clearance",TRUE,FALSE)</formula>
    </cfRule>
  </conditionalFormatting>
  <conditionalFormatting sqref="K372:L385">
    <cfRule type="expression" dxfId="210" priority="238">
      <formula>IF(K372="Tech Clearance",TRUE,FALSE)</formula>
    </cfRule>
  </conditionalFormatting>
  <conditionalFormatting sqref="J372:J385">
    <cfRule type="expression" dxfId="209" priority="234">
      <formula>IF(J372="Tech Clearance - Content change",TRUE,FALSE)</formula>
    </cfRule>
    <cfRule type="expression" dxfId="208" priority="235">
      <formula>IF(J372="Addition",TRUE,FALSE)</formula>
    </cfRule>
    <cfRule type="expression" dxfId="207" priority="236">
      <formula>IF(J372="Format change",TRUE,FALSE)</formula>
    </cfRule>
    <cfRule type="expression" dxfId="206" priority="237">
      <formula>IF(J372="Tech Clearance",TRUE,FALSE)</formula>
    </cfRule>
  </conditionalFormatting>
  <conditionalFormatting sqref="K540:L553">
    <cfRule type="expression" dxfId="205" priority="233">
      <formula>IF(K540="Tech Clearance",TRUE,FALSE)</formula>
    </cfRule>
  </conditionalFormatting>
  <conditionalFormatting sqref="J540:J581">
    <cfRule type="expression" dxfId="204" priority="229">
      <formula>IF(J540="Tech Clearance - Content change",TRUE,FALSE)</formula>
    </cfRule>
    <cfRule type="expression" dxfId="203" priority="230">
      <formula>IF(J540="Addition",TRUE,FALSE)</formula>
    </cfRule>
    <cfRule type="expression" dxfId="202" priority="231">
      <formula>IF(J540="Format change",TRUE,FALSE)</formula>
    </cfRule>
    <cfRule type="expression" dxfId="201" priority="232">
      <formula>IF(J540="Tech Clearance",TRUE,FALSE)</formula>
    </cfRule>
  </conditionalFormatting>
  <conditionalFormatting sqref="K582:L595">
    <cfRule type="expression" dxfId="200" priority="228">
      <formula>IF(K582="Tech Clearance",TRUE,FALSE)</formula>
    </cfRule>
  </conditionalFormatting>
  <conditionalFormatting sqref="J582:J623">
    <cfRule type="expression" dxfId="199" priority="224">
      <formula>IF(J582="Tech Clearance - Content change",TRUE,FALSE)</formula>
    </cfRule>
    <cfRule type="expression" dxfId="198" priority="225">
      <formula>IF(J582="Addition",TRUE,FALSE)</formula>
    </cfRule>
    <cfRule type="expression" dxfId="197" priority="226">
      <formula>IF(J582="Format change",TRUE,FALSE)</formula>
    </cfRule>
    <cfRule type="expression" dxfId="196" priority="227">
      <formula>IF(J582="Tech Clearance",TRUE,FALSE)</formula>
    </cfRule>
  </conditionalFormatting>
  <conditionalFormatting sqref="J624:J637">
    <cfRule type="expression" dxfId="195" priority="220">
      <formula>IF(J624="Tech Clearance - Content change",TRUE,FALSE)</formula>
    </cfRule>
    <cfRule type="expression" dxfId="194" priority="221">
      <formula>IF(J624="Addition",TRUE,FALSE)</formula>
    </cfRule>
    <cfRule type="expression" dxfId="193" priority="222">
      <formula>IF(J624="Format change",TRUE,FALSE)</formula>
    </cfRule>
    <cfRule type="expression" dxfId="192" priority="223">
      <formula>IF(J624="Tech Clearance",TRUE,FALSE)</formula>
    </cfRule>
  </conditionalFormatting>
  <conditionalFormatting sqref="K638:L651">
    <cfRule type="expression" dxfId="191" priority="219">
      <formula>IF(K638="Tech Clearance",TRUE,FALSE)</formula>
    </cfRule>
  </conditionalFormatting>
  <conditionalFormatting sqref="J638:J679">
    <cfRule type="expression" dxfId="190" priority="215">
      <formula>IF(J638="Tech Clearance - Content change",TRUE,FALSE)</formula>
    </cfRule>
    <cfRule type="expression" dxfId="189" priority="216">
      <formula>IF(J638="Addition",TRUE,FALSE)</formula>
    </cfRule>
    <cfRule type="expression" dxfId="188" priority="217">
      <formula>IF(J638="Format change",TRUE,FALSE)</formula>
    </cfRule>
    <cfRule type="expression" dxfId="187" priority="218">
      <formula>IF(J638="Tech Clearance",TRUE,FALSE)</formula>
    </cfRule>
  </conditionalFormatting>
  <conditionalFormatting sqref="K680:L693">
    <cfRule type="expression" dxfId="186" priority="214">
      <formula>IF(K680="Tech Clearance",TRUE,FALSE)</formula>
    </cfRule>
  </conditionalFormatting>
  <conditionalFormatting sqref="J680:J721">
    <cfRule type="expression" dxfId="185" priority="210">
      <formula>IF(J680="Tech Clearance - Content change",TRUE,FALSE)</formula>
    </cfRule>
    <cfRule type="expression" dxfId="184" priority="211">
      <formula>IF(J680="Addition",TRUE,FALSE)</formula>
    </cfRule>
    <cfRule type="expression" dxfId="183" priority="212">
      <formula>IF(J680="Format change",TRUE,FALSE)</formula>
    </cfRule>
    <cfRule type="expression" dxfId="182" priority="213">
      <formula>IF(J680="Tech Clearance",TRUE,FALSE)</formula>
    </cfRule>
  </conditionalFormatting>
  <conditionalFormatting sqref="K722:L735">
    <cfRule type="expression" dxfId="181" priority="209">
      <formula>IF(K722="Tech Clearance",TRUE,FALSE)</formula>
    </cfRule>
  </conditionalFormatting>
  <conditionalFormatting sqref="J722:J763">
    <cfRule type="expression" dxfId="180" priority="205">
      <formula>IF(J722="Tech Clearance - Content change",TRUE,FALSE)</formula>
    </cfRule>
    <cfRule type="expression" dxfId="179" priority="206">
      <formula>IF(J722="Addition",TRUE,FALSE)</formula>
    </cfRule>
    <cfRule type="expression" dxfId="178" priority="207">
      <formula>IF(J722="Format change",TRUE,FALSE)</formula>
    </cfRule>
    <cfRule type="expression" dxfId="177" priority="208">
      <formula>IF(J722="Tech Clearance",TRUE,FALSE)</formula>
    </cfRule>
  </conditionalFormatting>
  <conditionalFormatting sqref="K764:L777">
    <cfRule type="expression" dxfId="176" priority="204">
      <formula>IF(K764="Tech Clearance",TRUE,FALSE)</formula>
    </cfRule>
  </conditionalFormatting>
  <conditionalFormatting sqref="J764:J805">
    <cfRule type="expression" dxfId="175" priority="200">
      <formula>IF(J764="Tech Clearance - Content change",TRUE,FALSE)</formula>
    </cfRule>
    <cfRule type="expression" dxfId="174" priority="201">
      <formula>IF(J764="Addition",TRUE,FALSE)</formula>
    </cfRule>
    <cfRule type="expression" dxfId="173" priority="202">
      <formula>IF(J764="Format change",TRUE,FALSE)</formula>
    </cfRule>
    <cfRule type="expression" dxfId="172" priority="203">
      <formula>IF(J764="Tech Clearance",TRUE,FALSE)</formula>
    </cfRule>
  </conditionalFormatting>
  <conditionalFormatting sqref="K806:L819">
    <cfRule type="expression" dxfId="171" priority="199">
      <formula>IF(K806="Tech Clearance",TRUE,FALSE)</formula>
    </cfRule>
  </conditionalFormatting>
  <conditionalFormatting sqref="J848:J861">
    <cfRule type="expression" dxfId="170" priority="191">
      <formula>IF(J848="Tech Clearance - Content change",TRUE,FALSE)</formula>
    </cfRule>
    <cfRule type="expression" dxfId="169" priority="192">
      <formula>IF(J848="Addition",TRUE,FALSE)</formula>
    </cfRule>
    <cfRule type="expression" dxfId="168" priority="193">
      <formula>IF(J848="Format change",TRUE,FALSE)</formula>
    </cfRule>
    <cfRule type="expression" dxfId="167" priority="194">
      <formula>IF(J848="Tech Clearance",TRUE,FALSE)</formula>
    </cfRule>
  </conditionalFormatting>
  <conditionalFormatting sqref="J834:J847">
    <cfRule type="expression" dxfId="166" priority="187">
      <formula>IF(J834="Tech Clearance - Content change",TRUE,FALSE)</formula>
    </cfRule>
    <cfRule type="expression" dxfId="165" priority="188">
      <formula>IF(J834="Addition",TRUE,FALSE)</formula>
    </cfRule>
    <cfRule type="expression" dxfId="164" priority="189">
      <formula>IF(J834="Format change",TRUE,FALSE)</formula>
    </cfRule>
    <cfRule type="expression" dxfId="163" priority="190">
      <formula>IF(J834="Tech Clearance",TRUE,FALSE)</formula>
    </cfRule>
  </conditionalFormatting>
  <conditionalFormatting sqref="K862:L875">
    <cfRule type="expression" dxfId="162" priority="186">
      <formula>IF(K862="Tech Clearance",TRUE,FALSE)</formula>
    </cfRule>
  </conditionalFormatting>
  <conditionalFormatting sqref="J862:J903">
    <cfRule type="expression" dxfId="161" priority="182">
      <formula>IF(J862="Tech Clearance - Content change",TRUE,FALSE)</formula>
    </cfRule>
    <cfRule type="expression" dxfId="160" priority="183">
      <formula>IF(J862="Addition",TRUE,FALSE)</formula>
    </cfRule>
    <cfRule type="expression" dxfId="159" priority="184">
      <formula>IF(J862="Format change",TRUE,FALSE)</formula>
    </cfRule>
    <cfRule type="expression" dxfId="158" priority="185">
      <formula>IF(J862="Tech Clearance",TRUE,FALSE)</formula>
    </cfRule>
  </conditionalFormatting>
  <conditionalFormatting sqref="K904:L917">
    <cfRule type="expression" dxfId="157" priority="181">
      <formula>IF(K904="Tech Clearance",TRUE,FALSE)</formula>
    </cfRule>
  </conditionalFormatting>
  <conditionalFormatting sqref="J904:J945">
    <cfRule type="expression" dxfId="156" priority="177">
      <formula>IF(J904="Tech Clearance - Content change",TRUE,FALSE)</formula>
    </cfRule>
    <cfRule type="expression" dxfId="155" priority="178">
      <formula>IF(J904="Addition",TRUE,FALSE)</formula>
    </cfRule>
    <cfRule type="expression" dxfId="154" priority="179">
      <formula>IF(J904="Format change",TRUE,FALSE)</formula>
    </cfRule>
    <cfRule type="expression" dxfId="153" priority="180">
      <formula>IF(J904="Tech Clearance",TRUE,FALSE)</formula>
    </cfRule>
  </conditionalFormatting>
  <conditionalFormatting sqref="K946:L959">
    <cfRule type="expression" dxfId="152" priority="176">
      <formula>IF(K946="Tech Clearance",TRUE,FALSE)</formula>
    </cfRule>
  </conditionalFormatting>
  <conditionalFormatting sqref="J946:J987">
    <cfRule type="expression" dxfId="151" priority="172">
      <formula>IF(J946="Tech Clearance - Content change",TRUE,FALSE)</formula>
    </cfRule>
    <cfRule type="expression" dxfId="150" priority="173">
      <formula>IF(J946="Addition",TRUE,FALSE)</formula>
    </cfRule>
    <cfRule type="expression" dxfId="149" priority="174">
      <formula>IF(J946="Format change",TRUE,FALSE)</formula>
    </cfRule>
    <cfRule type="expression" dxfId="148" priority="175">
      <formula>IF(J946="Tech Clearance",TRUE,FALSE)</formula>
    </cfRule>
  </conditionalFormatting>
  <conditionalFormatting sqref="K988:L1001">
    <cfRule type="expression" dxfId="147" priority="171">
      <formula>IF(K988="Tech Clearance",TRUE,FALSE)</formula>
    </cfRule>
  </conditionalFormatting>
  <conditionalFormatting sqref="J1033:J1046">
    <cfRule type="expression" dxfId="146" priority="163">
      <formula>IF(J1033="Tech Clearance - Content change",TRUE,FALSE)</formula>
    </cfRule>
    <cfRule type="expression" dxfId="145" priority="164">
      <formula>IF(J1033="Addition",TRUE,FALSE)</formula>
    </cfRule>
    <cfRule type="expression" dxfId="144" priority="165">
      <formula>IF(J1033="Format change",TRUE,FALSE)</formula>
    </cfRule>
    <cfRule type="expression" dxfId="143" priority="166">
      <formula>IF(J1033="Tech Clearance",TRUE,FALSE)</formula>
    </cfRule>
  </conditionalFormatting>
  <conditionalFormatting sqref="K1044:L1057">
    <cfRule type="expression" dxfId="142" priority="162">
      <formula>IF(K1044="Tech Clearance",TRUE,FALSE)</formula>
    </cfRule>
  </conditionalFormatting>
  <conditionalFormatting sqref="J1047:J1088">
    <cfRule type="expression" dxfId="141" priority="158">
      <formula>IF(J1047="Tech Clearance - Content change",TRUE,FALSE)</formula>
    </cfRule>
    <cfRule type="expression" dxfId="140" priority="159">
      <formula>IF(J1047="Addition",TRUE,FALSE)</formula>
    </cfRule>
    <cfRule type="expression" dxfId="139" priority="160">
      <formula>IF(J1047="Format change",TRUE,FALSE)</formula>
    </cfRule>
    <cfRule type="expression" dxfId="138" priority="161">
      <formula>IF(J1047="Tech Clearance",TRUE,FALSE)</formula>
    </cfRule>
  </conditionalFormatting>
  <conditionalFormatting sqref="K1086:L1099">
    <cfRule type="expression" dxfId="137" priority="157">
      <formula>IF(K1086="Tech Clearance",TRUE,FALSE)</formula>
    </cfRule>
  </conditionalFormatting>
  <conditionalFormatting sqref="J1089:J1130">
    <cfRule type="expression" dxfId="136" priority="153">
      <formula>IF(J1089="Tech Clearance - Content change",TRUE,FALSE)</formula>
    </cfRule>
    <cfRule type="expression" dxfId="135" priority="154">
      <formula>IF(J1089="Addition",TRUE,FALSE)</formula>
    </cfRule>
    <cfRule type="expression" dxfId="134" priority="155">
      <formula>IF(J1089="Format change",TRUE,FALSE)</formula>
    </cfRule>
    <cfRule type="expression" dxfId="133" priority="156">
      <formula>IF(J1089="Tech Clearance",TRUE,FALSE)</formula>
    </cfRule>
  </conditionalFormatting>
  <conditionalFormatting sqref="K1128:L1141">
    <cfRule type="expression" dxfId="132" priority="152">
      <formula>IF(K1128="Tech Clearance",TRUE,FALSE)</formula>
    </cfRule>
  </conditionalFormatting>
  <conditionalFormatting sqref="J1131:J1158">
    <cfRule type="expression" dxfId="131" priority="148">
      <formula>IF(J1131="Tech Clearance - Content change",TRUE,FALSE)</formula>
    </cfRule>
    <cfRule type="expression" dxfId="130" priority="149">
      <formula>IF(J1131="Addition",TRUE,FALSE)</formula>
    </cfRule>
    <cfRule type="expression" dxfId="129" priority="150">
      <formula>IF(J1131="Format change",TRUE,FALSE)</formula>
    </cfRule>
    <cfRule type="expression" dxfId="128" priority="151">
      <formula>IF(J1131="Tech Clearance",TRUE,FALSE)</formula>
    </cfRule>
  </conditionalFormatting>
  <conditionalFormatting sqref="K1170:L1183">
    <cfRule type="expression" dxfId="127" priority="147">
      <formula>IF(K1170="Tech Clearance",TRUE,FALSE)</formula>
    </cfRule>
  </conditionalFormatting>
  <conditionalFormatting sqref="J1173:J1200">
    <cfRule type="expression" dxfId="126" priority="143">
      <formula>IF(J1173="Tech Clearance - Content change",TRUE,FALSE)</formula>
    </cfRule>
    <cfRule type="expression" dxfId="125" priority="144">
      <formula>IF(J1173="Addition",TRUE,FALSE)</formula>
    </cfRule>
    <cfRule type="expression" dxfId="124" priority="145">
      <formula>IF(J1173="Format change",TRUE,FALSE)</formula>
    </cfRule>
    <cfRule type="expression" dxfId="123" priority="146">
      <formula>IF(J1173="Tech Clearance",TRUE,FALSE)</formula>
    </cfRule>
  </conditionalFormatting>
  <conditionalFormatting sqref="J1215:J1228">
    <cfRule type="expression" dxfId="122" priority="139">
      <formula>IF(J1215="Tech Clearance - Content change",TRUE,FALSE)</formula>
    </cfRule>
    <cfRule type="expression" dxfId="121" priority="140">
      <formula>IF(J1215="Addition",TRUE,FALSE)</formula>
    </cfRule>
    <cfRule type="expression" dxfId="120" priority="141">
      <formula>IF(J1215="Format change",TRUE,FALSE)</formula>
    </cfRule>
    <cfRule type="expression" dxfId="119" priority="142">
      <formula>IF(J1215="Tech Clearance",TRUE,FALSE)</formula>
    </cfRule>
  </conditionalFormatting>
  <conditionalFormatting sqref="K1226:L1239">
    <cfRule type="expression" dxfId="118" priority="138">
      <formula>IF(K1226="Tech Clearance",TRUE,FALSE)</formula>
    </cfRule>
  </conditionalFormatting>
  <conditionalFormatting sqref="J1229:J1256">
    <cfRule type="expression" dxfId="117" priority="134">
      <formula>IF(J1229="Tech Clearance - Content change",TRUE,FALSE)</formula>
    </cfRule>
    <cfRule type="expression" dxfId="116" priority="135">
      <formula>IF(J1229="Addition",TRUE,FALSE)</formula>
    </cfRule>
    <cfRule type="expression" dxfId="115" priority="136">
      <formula>IF(J1229="Format change",TRUE,FALSE)</formula>
    </cfRule>
    <cfRule type="expression" dxfId="114" priority="137">
      <formula>IF(J1229="Tech Clearance",TRUE,FALSE)</formula>
    </cfRule>
  </conditionalFormatting>
  <conditionalFormatting sqref="K1268:L1281">
    <cfRule type="expression" dxfId="113" priority="133">
      <formula>IF(K1268="Tech Clearance",TRUE,FALSE)</formula>
    </cfRule>
  </conditionalFormatting>
  <conditionalFormatting sqref="J1271:J1298">
    <cfRule type="expression" dxfId="112" priority="129">
      <formula>IF(J1271="Tech Clearance - Content change",TRUE,FALSE)</formula>
    </cfRule>
    <cfRule type="expression" dxfId="111" priority="130">
      <formula>IF(J1271="Addition",TRUE,FALSE)</formula>
    </cfRule>
    <cfRule type="expression" dxfId="110" priority="131">
      <formula>IF(J1271="Format change",TRUE,FALSE)</formula>
    </cfRule>
    <cfRule type="expression" dxfId="109" priority="132">
      <formula>IF(J1271="Tech Clearance",TRUE,FALSE)</formula>
    </cfRule>
  </conditionalFormatting>
  <conditionalFormatting sqref="K1310:L1323">
    <cfRule type="expression" dxfId="108" priority="128">
      <formula>IF(K1310="Tech Clearance",TRUE,FALSE)</formula>
    </cfRule>
  </conditionalFormatting>
  <conditionalFormatting sqref="J1313:J1340">
    <cfRule type="expression" dxfId="107" priority="124">
      <formula>IF(J1313="Tech Clearance - Content change",TRUE,FALSE)</formula>
    </cfRule>
    <cfRule type="expression" dxfId="106" priority="125">
      <formula>IF(J1313="Addition",TRUE,FALSE)</formula>
    </cfRule>
    <cfRule type="expression" dxfId="105" priority="126">
      <formula>IF(J1313="Format change",TRUE,FALSE)</formula>
    </cfRule>
    <cfRule type="expression" dxfId="104" priority="127">
      <formula>IF(J1313="Tech Clearance",TRUE,FALSE)</formula>
    </cfRule>
  </conditionalFormatting>
  <conditionalFormatting sqref="K1352:L1365">
    <cfRule type="expression" dxfId="103" priority="123">
      <formula>IF(K1352="Tech Clearance",TRUE,FALSE)</formula>
    </cfRule>
  </conditionalFormatting>
  <conditionalFormatting sqref="K1392:L1398 K1483:L1489">
    <cfRule type="expression" dxfId="102" priority="118">
      <formula>IF(K1392="Tech Clearance",TRUE,FALSE)</formula>
    </cfRule>
  </conditionalFormatting>
  <conditionalFormatting sqref="J1483:J1510">
    <cfRule type="expression" dxfId="101" priority="114">
      <formula>IF(J1483="Tech Clearance - Content change",TRUE,FALSE)</formula>
    </cfRule>
    <cfRule type="expression" dxfId="100" priority="115">
      <formula>IF(J1483="Addition",TRUE,FALSE)</formula>
    </cfRule>
    <cfRule type="expression" dxfId="99" priority="116">
      <formula>IF(J1483="Format change",TRUE,FALSE)</formula>
    </cfRule>
    <cfRule type="expression" dxfId="98" priority="117">
      <formula>IF(J1483="Tech Clearance",TRUE,FALSE)</formula>
    </cfRule>
  </conditionalFormatting>
  <conditionalFormatting sqref="J1257:J1270">
    <cfRule type="expression" dxfId="97" priority="106">
      <formula>IF(J1257="Tech Clearance - Content change",TRUE,FALSE)</formula>
    </cfRule>
    <cfRule type="expression" dxfId="96" priority="107">
      <formula>IF(J1257="Addition",TRUE,FALSE)</formula>
    </cfRule>
    <cfRule type="expression" dxfId="95" priority="108">
      <formula>IF(J1257="Format change",TRUE,FALSE)</formula>
    </cfRule>
    <cfRule type="expression" dxfId="94" priority="109">
      <formula>IF(J1257="Tech Clearance",TRUE,FALSE)</formula>
    </cfRule>
  </conditionalFormatting>
  <conditionalFormatting sqref="J1299:J1312">
    <cfRule type="expression" dxfId="93" priority="102">
      <formula>IF(J1299="Tech Clearance - Content change",TRUE,FALSE)</formula>
    </cfRule>
    <cfRule type="expression" dxfId="92" priority="103">
      <formula>IF(J1299="Addition",TRUE,FALSE)</formula>
    </cfRule>
    <cfRule type="expression" dxfId="91" priority="104">
      <formula>IF(J1299="Format change",TRUE,FALSE)</formula>
    </cfRule>
    <cfRule type="expression" dxfId="90" priority="105">
      <formula>IF(J1299="Tech Clearance",TRUE,FALSE)</formula>
    </cfRule>
  </conditionalFormatting>
  <conditionalFormatting sqref="J1341:J1354">
    <cfRule type="expression" dxfId="89" priority="98">
      <formula>IF(J1341="Tech Clearance - Content change",TRUE,FALSE)</formula>
    </cfRule>
    <cfRule type="expression" dxfId="88" priority="99">
      <formula>IF(J1341="Addition",TRUE,FALSE)</formula>
    </cfRule>
    <cfRule type="expression" dxfId="87" priority="100">
      <formula>IF(J1341="Format change",TRUE,FALSE)</formula>
    </cfRule>
    <cfRule type="expression" dxfId="86" priority="101">
      <formula>IF(J1341="Tech Clearance",TRUE,FALSE)</formula>
    </cfRule>
  </conditionalFormatting>
  <conditionalFormatting sqref="J1385:J1398">
    <cfRule type="expression" dxfId="85" priority="94">
      <formula>IF(J1385="Tech Clearance - Content change",TRUE,FALSE)</formula>
    </cfRule>
    <cfRule type="expression" dxfId="84" priority="95">
      <formula>IF(J1385="Addition",TRUE,FALSE)</formula>
    </cfRule>
    <cfRule type="expression" dxfId="83" priority="96">
      <formula>IF(J1385="Format change",TRUE,FALSE)</formula>
    </cfRule>
    <cfRule type="expression" dxfId="82" priority="97">
      <formula>IF(J1385="Tech Clearance",TRUE,FALSE)</formula>
    </cfRule>
  </conditionalFormatting>
  <conditionalFormatting sqref="J1511:J1524">
    <cfRule type="expression" dxfId="81" priority="90">
      <formula>IF(J1511="Tech Clearance - Content change",TRUE,FALSE)</formula>
    </cfRule>
    <cfRule type="expression" dxfId="80" priority="91">
      <formula>IF(J1511="Addition",TRUE,FALSE)</formula>
    </cfRule>
    <cfRule type="expression" dxfId="79" priority="92">
      <formula>IF(J1511="Format change",TRUE,FALSE)</formula>
    </cfRule>
    <cfRule type="expression" dxfId="78" priority="93">
      <formula>IF(J1511="Tech Clearance",TRUE,FALSE)</formula>
    </cfRule>
  </conditionalFormatting>
  <conditionalFormatting sqref="J1159:J1172">
    <cfRule type="expression" dxfId="77" priority="82">
      <formula>IF(J1159="Tech Clearance - Content change",TRUE,FALSE)</formula>
    </cfRule>
    <cfRule type="expression" dxfId="76" priority="83">
      <formula>IF(J1159="Addition",TRUE,FALSE)</formula>
    </cfRule>
    <cfRule type="expression" dxfId="75" priority="84">
      <formula>IF(J1159="Format change",TRUE,FALSE)</formula>
    </cfRule>
    <cfRule type="expression" dxfId="74" priority="85">
      <formula>IF(J1159="Tech Clearance",TRUE,FALSE)</formula>
    </cfRule>
  </conditionalFormatting>
  <conditionalFormatting sqref="J1525:J1552">
    <cfRule type="expression" dxfId="73" priority="73">
      <formula>IF(J1525="Tech Clearance - Content change",TRUE,FALSE)</formula>
    </cfRule>
    <cfRule type="expression" dxfId="72" priority="74">
      <formula>IF(J1525="Addition",TRUE,FALSE)</formula>
    </cfRule>
    <cfRule type="expression" dxfId="71" priority="75">
      <formula>IF(J1525="Format change",TRUE,FALSE)</formula>
    </cfRule>
    <cfRule type="expression" dxfId="70" priority="76">
      <formula>IF(J1525="Tech Clearance",TRUE,FALSE)</formula>
    </cfRule>
  </conditionalFormatting>
  <conditionalFormatting sqref="J1201:J1214">
    <cfRule type="expression" dxfId="69" priority="78">
      <formula>IF(J1201="Tech Clearance - Content change",TRUE,FALSE)</formula>
    </cfRule>
    <cfRule type="expression" dxfId="68" priority="79">
      <formula>IF(J1201="Addition",TRUE,FALSE)</formula>
    </cfRule>
    <cfRule type="expression" dxfId="67" priority="80">
      <formula>IF(J1201="Format change",TRUE,FALSE)</formula>
    </cfRule>
    <cfRule type="expression" dxfId="66" priority="81">
      <formula>IF(J1201="Tech Clearance",TRUE,FALSE)</formula>
    </cfRule>
  </conditionalFormatting>
  <conditionalFormatting sqref="K1518:L1531">
    <cfRule type="expression" dxfId="65" priority="77">
      <formula>IF(K1518="Tech Clearance",TRUE,FALSE)</formula>
    </cfRule>
  </conditionalFormatting>
  <conditionalFormatting sqref="J1553:J1566">
    <cfRule type="expression" dxfId="64" priority="69">
      <formula>IF(J1553="Tech Clearance - Content change",TRUE,FALSE)</formula>
    </cfRule>
    <cfRule type="expression" dxfId="63" priority="70">
      <formula>IF(J1553="Addition",TRUE,FALSE)</formula>
    </cfRule>
    <cfRule type="expression" dxfId="62" priority="71">
      <formula>IF(J1553="Format change",TRUE,FALSE)</formula>
    </cfRule>
    <cfRule type="expression" dxfId="61" priority="72">
      <formula>IF(J1553="Tech Clearance",TRUE,FALSE)</formula>
    </cfRule>
  </conditionalFormatting>
  <conditionalFormatting sqref="J1567:J1594">
    <cfRule type="expression" dxfId="60" priority="60">
      <formula>IF(J1567="Tech Clearance - Content change",TRUE,FALSE)</formula>
    </cfRule>
    <cfRule type="expression" dxfId="59" priority="61">
      <formula>IF(J1567="Addition",TRUE,FALSE)</formula>
    </cfRule>
    <cfRule type="expression" dxfId="58" priority="62">
      <formula>IF(J1567="Format change",TRUE,FALSE)</formula>
    </cfRule>
    <cfRule type="expression" dxfId="57" priority="63">
      <formula>IF(J1567="Tech Clearance",TRUE,FALSE)</formula>
    </cfRule>
  </conditionalFormatting>
  <conditionalFormatting sqref="K1560:L1573">
    <cfRule type="expression" dxfId="56" priority="59">
      <formula>IF(K1560="Tech Clearance",TRUE,FALSE)</formula>
    </cfRule>
  </conditionalFormatting>
  <conditionalFormatting sqref="J47:J60">
    <cfRule type="expression" dxfId="55" priority="51">
      <formula>IF(J47="Tech Clearance - Content change",TRUE,FALSE)</formula>
    </cfRule>
    <cfRule type="expression" dxfId="54" priority="52">
      <formula>IF(J47="Addition",TRUE,FALSE)</formula>
    </cfRule>
    <cfRule type="expression" dxfId="53" priority="53">
      <formula>IF(J47="Format change",TRUE,FALSE)</formula>
    </cfRule>
    <cfRule type="expression" dxfId="52" priority="54">
      <formula>IF(J47="Tech Clearance",TRUE,FALSE)</formula>
    </cfRule>
  </conditionalFormatting>
  <conditionalFormatting sqref="J78:J91">
    <cfRule type="expression" dxfId="51" priority="47">
      <formula>IF(J78="Tech Clearance - Content change",TRUE,FALSE)</formula>
    </cfRule>
    <cfRule type="expression" dxfId="50" priority="48">
      <formula>IF(J78="Addition",TRUE,FALSE)</formula>
    </cfRule>
    <cfRule type="expression" dxfId="49" priority="49">
      <formula>IF(J78="Format change",TRUE,FALSE)</formula>
    </cfRule>
    <cfRule type="expression" dxfId="48" priority="50">
      <formula>IF(J78="Tech Clearance",TRUE,FALSE)</formula>
    </cfRule>
  </conditionalFormatting>
  <conditionalFormatting sqref="J302:J315">
    <cfRule type="expression" dxfId="47" priority="43">
      <formula>IF(J302="Tech Clearance - Content change",TRUE,FALSE)</formula>
    </cfRule>
    <cfRule type="expression" dxfId="46" priority="44">
      <formula>IF(J302="Addition",TRUE,FALSE)</formula>
    </cfRule>
    <cfRule type="expression" dxfId="45" priority="45">
      <formula>IF(J302="Format change",TRUE,FALSE)</formula>
    </cfRule>
    <cfRule type="expression" dxfId="44" priority="46">
      <formula>IF(J302="Tech Clearance",TRUE,FALSE)</formula>
    </cfRule>
  </conditionalFormatting>
  <conditionalFormatting sqref="K344:L357">
    <cfRule type="expression" dxfId="43" priority="42">
      <formula>IF(K344="Tech Clearance",TRUE,FALSE)</formula>
    </cfRule>
  </conditionalFormatting>
  <conditionalFormatting sqref="J344:J357">
    <cfRule type="expression" dxfId="42" priority="38">
      <formula>IF(J344="Tech Clearance - Content change",TRUE,FALSE)</formula>
    </cfRule>
    <cfRule type="expression" dxfId="41" priority="39">
      <formula>IF(J344="Addition",TRUE,FALSE)</formula>
    </cfRule>
    <cfRule type="expression" dxfId="40" priority="40">
      <formula>IF(J344="Format change",TRUE,FALSE)</formula>
    </cfRule>
    <cfRule type="expression" dxfId="39" priority="41">
      <formula>IF(J344="Tech Clearance",TRUE,FALSE)</formula>
    </cfRule>
  </conditionalFormatting>
  <conditionalFormatting sqref="J344:J357">
    <cfRule type="expression" dxfId="38" priority="34">
      <formula>IF(J344="Tech Clearance - Content change",TRUE,FALSE)</formula>
    </cfRule>
    <cfRule type="expression" dxfId="37" priority="35">
      <formula>IF(J344="Addition",TRUE,FALSE)</formula>
    </cfRule>
    <cfRule type="expression" dxfId="36" priority="36">
      <formula>IF(J344="Format change",TRUE,FALSE)</formula>
    </cfRule>
    <cfRule type="expression" dxfId="35" priority="37">
      <formula>IF(J344="Tech Clearance",TRUE,FALSE)</formula>
    </cfRule>
  </conditionalFormatting>
  <conditionalFormatting sqref="J1373:J1375">
    <cfRule type="expression" dxfId="34" priority="30">
      <formula>IF(J1373="Tech Clearance - Content change",TRUE,FALSE)</formula>
    </cfRule>
    <cfRule type="expression" dxfId="33" priority="31">
      <formula>IF(J1373="Addition",TRUE,FALSE)</formula>
    </cfRule>
    <cfRule type="expression" dxfId="32" priority="32">
      <formula>IF(J1373="Format change",TRUE,FALSE)</formula>
    </cfRule>
    <cfRule type="expression" dxfId="31" priority="33">
      <formula>IF(J1373="Tech Clearance",TRUE,FALSE)</formula>
    </cfRule>
  </conditionalFormatting>
  <conditionalFormatting sqref="J1006:J1008">
    <cfRule type="expression" dxfId="30" priority="26">
      <formula>IF(J1006="Tech Clearance - Content change",TRUE,FALSE)</formula>
    </cfRule>
    <cfRule type="expression" dxfId="29" priority="27">
      <formula>IF(J1006="Addition",TRUE,FALSE)</formula>
    </cfRule>
    <cfRule type="expression" dxfId="28" priority="28">
      <formula>IF(J1006="Format change",TRUE,FALSE)</formula>
    </cfRule>
    <cfRule type="expression" dxfId="27" priority="29">
      <formula>IF(J1006="Tech Clearance",TRUE,FALSE)</formula>
    </cfRule>
  </conditionalFormatting>
  <conditionalFormatting sqref="K274:L287">
    <cfRule type="expression" dxfId="26" priority="25">
      <formula>IF(K274="Tech Clearance",TRUE,FALSE)</formula>
    </cfRule>
  </conditionalFormatting>
  <conditionalFormatting sqref="J274:J287">
    <cfRule type="expression" dxfId="25" priority="21">
      <formula>IF(J274="Tech Clearance - Content change",TRUE,FALSE)</formula>
    </cfRule>
    <cfRule type="expression" dxfId="24" priority="22">
      <formula>IF(J274="Addition",TRUE,FALSE)</formula>
    </cfRule>
    <cfRule type="expression" dxfId="23" priority="23">
      <formula>IF(J274="Format change",TRUE,FALSE)</formula>
    </cfRule>
    <cfRule type="expression" dxfId="22" priority="24">
      <formula>IF(J274="Tech Clearance",TRUE,FALSE)</formula>
    </cfRule>
  </conditionalFormatting>
  <conditionalFormatting sqref="K1399:L1409">
    <cfRule type="expression" dxfId="21" priority="20">
      <formula>IF(K1399="Tech Clearance",TRUE,FALSE)</formula>
    </cfRule>
  </conditionalFormatting>
  <conditionalFormatting sqref="J1399:J1426">
    <cfRule type="expression" dxfId="20" priority="16">
      <formula>IF(J1399="Tech Clearance - Content change",TRUE,FALSE)</formula>
    </cfRule>
    <cfRule type="expression" dxfId="19" priority="17">
      <formula>IF(J1399="Addition",TRUE,FALSE)</formula>
    </cfRule>
    <cfRule type="expression" dxfId="18" priority="18">
      <formula>IF(J1399="Format change",TRUE,FALSE)</formula>
    </cfRule>
    <cfRule type="expression" dxfId="17" priority="19">
      <formula>IF(J1399="Tech Clearance",TRUE,FALSE)</formula>
    </cfRule>
  </conditionalFormatting>
  <conditionalFormatting sqref="K1438:L1440">
    <cfRule type="expression" dxfId="16" priority="15">
      <formula>IF(K1438="Tech Clearance",TRUE,FALSE)</formula>
    </cfRule>
  </conditionalFormatting>
  <conditionalFormatting sqref="J1427:J1440">
    <cfRule type="expression" dxfId="15" priority="11">
      <formula>IF(J1427="Tech Clearance - Content change",TRUE,FALSE)</formula>
    </cfRule>
    <cfRule type="expression" dxfId="14" priority="12">
      <formula>IF(J1427="Addition",TRUE,FALSE)</formula>
    </cfRule>
    <cfRule type="expression" dxfId="13" priority="13">
      <formula>IF(J1427="Format change",TRUE,FALSE)</formula>
    </cfRule>
    <cfRule type="expression" dxfId="12" priority="14">
      <formula>IF(J1427="Tech Clearance",TRUE,FALSE)</formula>
    </cfRule>
  </conditionalFormatting>
  <conditionalFormatting sqref="K1441:L1451">
    <cfRule type="expression" dxfId="11" priority="10">
      <formula>IF(K1441="Tech Clearance",TRUE,FALSE)</formula>
    </cfRule>
  </conditionalFormatting>
  <conditionalFormatting sqref="J1441:J1468">
    <cfRule type="expression" dxfId="10" priority="6">
      <formula>IF(J1441="Tech Clearance - Content change",TRUE,FALSE)</formula>
    </cfRule>
    <cfRule type="expression" dxfId="9" priority="7">
      <formula>IF(J1441="Addition",TRUE,FALSE)</formula>
    </cfRule>
    <cfRule type="expression" dxfId="8" priority="8">
      <formula>IF(J1441="Format change",TRUE,FALSE)</formula>
    </cfRule>
    <cfRule type="expression" dxfId="7" priority="9">
      <formula>IF(J1441="Tech Clearance",TRUE,FALSE)</formula>
    </cfRule>
  </conditionalFormatting>
  <conditionalFormatting sqref="K1480:L1482">
    <cfRule type="expression" dxfId="6" priority="5">
      <formula>IF(K1480="Tech Clearance",TRUE,FALSE)</formula>
    </cfRule>
  </conditionalFormatting>
  <conditionalFormatting sqref="J1469:J1482">
    <cfRule type="expression" dxfId="5" priority="1">
      <formula>IF(J1469="Tech Clearance - Content change",TRUE,FALSE)</formula>
    </cfRule>
    <cfRule type="expression" dxfId="4" priority="2">
      <formula>IF(J1469="Addition",TRUE,FALSE)</formula>
    </cfRule>
    <cfRule type="expression" dxfId="3" priority="3">
      <formula>IF(J1469="Format change",TRUE,FALSE)</formula>
    </cfRule>
    <cfRule type="expression" dxfId="2" priority="4">
      <formula>IF(J1469="Tech Clearance",TRUE,FALSE)</formula>
    </cfRule>
  </conditionalFormatting>
  <dataValidations count="2">
    <dataValidation type="list" allowBlank="1" showInputMessage="1" showErrorMessage="1" sqref="B4 B345 B303 B48 B1568 B1582 B1554 B1526 B1540 B1202 B1160 B1258 B1386 B1498 B1356 B1342 B1370 B1314 B1300 B1328 B1230 B1244 B1216 B1174 B1484 B1188 B1132 B1512 B1146 B1090 B1118 B1104 B1048 B1076 B1062 B1034 B989 B1020 B1003 B947 B975 B961 B905 B933 B919 B863 B891 B877 B835 B849 B807 B821 B765 B793 B779 B723 B751 B737 B681 B709 B695 B639 B667 B653 B625 B583 B611 B597 B541 B569 B555 B373 B359 B219 B205 B331 B387 B261 B247 B233 B163 B177 B149 B135 B121 B107 B93 B62 B34 B317 B18 B191 B401 B289 B415 B443 B429 B457 B485 B471 B499 B527 B513 B1272 B1286 B79 B275 B1428 B1400 B1414 B1470 B1442 B1456" xr:uid="{DF0A3BA7-2BBF-46A9-834D-05B6C3CA33C7}">
      <formula1>$M$3:$M$34</formula1>
    </dataValidation>
    <dataValidation type="list" allowBlank="1" showInputMessage="1" showErrorMessage="1" sqref="J2:J1602" xr:uid="{14A7830B-CADC-4C74-BE17-018008F6E996}">
      <formula1>$M$37:$M$41</formula1>
    </dataValidation>
  </dataValidations>
  <hyperlinks>
    <hyperlink ref="A3" location="'I&amp;E Reconciliation Adjust - WS2'!A1" display="Cell A1" xr:uid="{274C40B7-1CA4-4AB8-9020-F0726A5088E9}"/>
    <hyperlink ref="A61" location="'I&amp;E Reconciliation Adjust - WS2'!A2" display="Cell A2" xr:uid="{38CDEFEF-6695-4CD1-AFB8-5A4C84B03D5D}"/>
    <hyperlink ref="A92" location="'I&amp;E Reconciliation Adjust - WS2'!A3" display="Cell A3" xr:uid="{247DF308-3169-4A39-9765-DADA85D242DB}"/>
    <hyperlink ref="A106" location="'I&amp;E Reconciliation Adjust - WS2'!A4" display="Cell A4" xr:uid="{97058343-064B-4BEA-A72E-6BEB7A69400F}"/>
    <hyperlink ref="A120" location="'I&amp;E Reconciliation Adjust - WS2'!A5" display="Cell A5" xr:uid="{B0A24122-238A-4913-B5C3-49C122E0AFAA}"/>
    <hyperlink ref="A134" location="'I&amp;E Reconciliation Adjust - WS2'!A6" display="Cell A6" xr:uid="{AB37C932-3C36-4699-936D-2679A105FA39}"/>
    <hyperlink ref="A148" location="'I&amp;E Reconciliation Adjust - WS2'!A7" display="Cell A7" xr:uid="{D5958766-F0EE-4707-9F50-7F2FD5A35D07}"/>
    <hyperlink ref="A176" location="'I&amp;E Reconciliation Adjust - WS2'!A9" display="Cell A9" xr:uid="{CD470F29-1E5C-40BE-BD64-A3492ECA828A}"/>
    <hyperlink ref="A33" location="'I&amp;E Reconciliation Adjust - WS2'!C1" display="Cell C1" xr:uid="{8A0C3A2A-379C-446D-87D0-19E1FAED54D2}"/>
    <hyperlink ref="A232" location="'I&amp;E Reconciliation Adjust - WS2'!A13" display="Cells A13" xr:uid="{2259324C-2744-48D2-81E2-9B787A85BD07}"/>
    <hyperlink ref="A246" location="'I&amp;E Reconciliation Adjust - WS2'!A14" display="Cell A14" xr:uid="{E42B8EFC-39E2-42E7-8C6F-9D983C5DC25F}"/>
    <hyperlink ref="A260" location="'I&amp;E Reconciliation Adjust - WS2'!A15" display="Cell A15" xr:uid="{928AB0CA-5234-43EA-A47A-A1CBF0E6FB4A}"/>
    <hyperlink ref="A386" location="'I&amp;E Reconciliation Adjust - WS2'!A22" display="Cell A22" xr:uid="{A655B5E4-CF1C-4F34-9C04-D3C31F00E049}"/>
    <hyperlink ref="A17" location="'I&amp;E Reconciliation Adjust - WS2'!B1" display="Cell B1" xr:uid="{BF0D2B41-B12F-4A15-B42A-DBE5C55FB1A9}"/>
    <hyperlink ref="A190" location="'I&amp;E Reconciliation Adjust - WS2'!A10" display="Cell A10" xr:uid="{7E945876-641A-4D00-BC76-6F2BA6BBFED2}"/>
    <hyperlink ref="A400" location="'I&amp;E Reconciliation Adjust - WS2'!A23" display="Cell A23" xr:uid="{3E781607-6B01-4FC7-ACA8-6B56B2DDB6AE}"/>
    <hyperlink ref="A288" location="'I&amp;E Reconciliation Adjust - WS2'!A17" display="Cell A17" xr:uid="{8EE0E331-DA50-432D-A93A-61420F4A68C2}"/>
    <hyperlink ref="A414" location="'I&amp;E Reconciliation Adjust - WS2'!A24" display="Cell A24" xr:uid="{CAF37316-B0F6-4B8C-ABE4-5C377C94C03F}"/>
    <hyperlink ref="A428" location="'I&amp;E Reconciliation Adjust - WS2'!A25" display="Cell A25" xr:uid="{A6AE22FC-DB19-4AAC-89AC-AE9B15F14E57}"/>
    <hyperlink ref="A442" location="'I&amp;E Reconciliation Adjust - WS2'!B25" display="Cell B25" xr:uid="{A731CB3B-940E-42A0-9A12-2EEC8B2D33AF}"/>
    <hyperlink ref="A456" location="'I&amp;E Reconciliation Adjust - WS2'!C25" display="Cell C25" xr:uid="{E54BCAC0-EF26-4C05-86CC-D42931DE9F62}"/>
    <hyperlink ref="A470" location="'I&amp;E Reconciliation Adjust - WS2'!A26" display="Cell A26" xr:uid="{330A5089-461F-42D6-B838-871874AB6F16}"/>
    <hyperlink ref="A484" location="'I&amp;E Reconciliation Adjust - WS2'!A27" display="Cell A27" xr:uid="{F8ADE0D6-597A-4FFB-9372-4C8EB5146C0F}"/>
    <hyperlink ref="A498" location="'I&amp;E Reconciliation Adjust - WS2'!A28" display="Cell A28" xr:uid="{9F29D794-C93C-438D-8A7E-A919ED1F310D}"/>
    <hyperlink ref="A512" location="'I&amp;E Reconciliation Adjust - WS2'!B28" display="Cell B28" xr:uid="{D3002D6F-F371-4099-9267-B8C1D9EFC742}"/>
    <hyperlink ref="A526" location="'I&amp;E Reconciliation Adjust - WS2'!C28" display="Cell C28" xr:uid="{171B1792-209C-43FE-983F-100C2D7843F9}"/>
    <hyperlink ref="A330" location="'I&amp;E Reconciliation Adjust - WS2'!A19" display="Cell A19" xr:uid="{106951F0-D0A1-4B96-A627-A6050351D2C6}"/>
    <hyperlink ref="A162" location="'I&amp;E Reconciliation Adjust - WS2'!A8" display="Cell A8" xr:uid="{87F8E5FF-0CE3-4409-BAAB-1E08630BE31F}"/>
    <hyperlink ref="A218" location="'I&amp;E Reconciliation Adjust - WS2'!A12" display="Cell A12" xr:uid="{88D431B4-EDAF-4340-8A48-5C502C4E7963}"/>
    <hyperlink ref="A358" location="'I&amp;E Reconciliation Adjust - WS2'!A20" display="Cell A20" xr:uid="{50ECE244-A6A1-452F-948B-3984B42F8F62}"/>
    <hyperlink ref="A372" location="'I&amp;E Reconciliation Adjust - WS2'!A21" display="Cell A21" xr:uid="{5A117B7A-543C-4445-B7B5-EA9153D0BE4E}"/>
    <hyperlink ref="A540" location="'I&amp;E Reconciliation Adjust - WS2'!A29" display="Cell A29" xr:uid="{DF88159D-CB9A-40EE-BC00-4ED4BECFF499}"/>
    <hyperlink ref="A554" location="'I&amp;E Reconciliation Adjust - WS2'!B29" display="Cell B29" xr:uid="{6A99B916-ED6A-4118-825C-53CC3F97B24B}"/>
    <hyperlink ref="A568" location="'I&amp;E Reconciliation Adjust - WS2'!C29" display="Cell C29" xr:uid="{AEEC57C8-FF38-4E0D-AB63-04176ED66567}"/>
    <hyperlink ref="A582" location="'I&amp;E Reconciliation Adjust - WS2'!A30" display="Cell A30" xr:uid="{A9D7C24A-69A0-4E0D-924A-351F161F03D0}"/>
    <hyperlink ref="A596" location="'I&amp;E Reconciliation Adjust - WS2'!B30" display="Cell B30" xr:uid="{4AB385C1-33B0-4D25-B64E-001D3BB0B879}"/>
    <hyperlink ref="A610" location="'I&amp;E Reconciliation Adjust - WS2'!C30" display="Cell C30" xr:uid="{22893516-5955-491B-B295-8E26A1A3714A}"/>
    <hyperlink ref="A624" location="'I&amp;E Reconciliation Adjust - WS2'!A31" display="Cell A31" xr:uid="{64E963FE-6EDF-4F23-80D7-697D9C89E246}"/>
    <hyperlink ref="A638" location="'I&amp;E Reconciliation Adjust - WS2'!A32" display="Cell A32" xr:uid="{C75E29AC-08A6-4A34-938B-2CAB66A8AC36}"/>
    <hyperlink ref="A652" location="'I&amp;E Reconciliation Adjust - WS2'!B32" display="Cell B32" xr:uid="{DC677AB5-8898-4017-845B-59B67D532A8F}"/>
    <hyperlink ref="A666" location="'I&amp;E Reconciliation Adjust - WS2'!C32" display="Cell C32" xr:uid="{17364C80-0E25-45EF-95DD-9DCCBB252EA0}"/>
    <hyperlink ref="A680" location="'I&amp;E Reconciliation Adjust - WS2'!A33" display="Cell A33" xr:uid="{F4B25319-5A2B-4F73-98E7-94047256EB2C}"/>
    <hyperlink ref="A694" location="'I&amp;E Reconciliation Adjust - WS2'!B33" display="Cell B33" xr:uid="{589FCD2E-57C9-4EFB-A943-C1285AF2DE2A}"/>
    <hyperlink ref="A708" location="'I&amp;E Reconciliation Adjust - WS2'!C33" display="Cell C33" xr:uid="{16947D27-3BC9-416D-A498-7A7777B058C9}"/>
    <hyperlink ref="A722" location="'I&amp;E Reconciliation Adjust - WS2'!A34" display="Cell A34" xr:uid="{735F945D-87B8-44BE-B4D4-F66150E646EB}"/>
    <hyperlink ref="A736" location="'I&amp;E Reconciliation Adjust - WS2'!B34" display="Cell B34" xr:uid="{D3255E50-7B0A-4D8E-B356-3A8F91D988FD}"/>
    <hyperlink ref="A750" location="'I&amp;E Reconciliation Adjust - WS2'!C34" display="Cell C34" xr:uid="{7EF3A627-D5D9-4DFF-A4A7-F9CB4354D692}"/>
    <hyperlink ref="A764" location="'I&amp;E Reconciliation Adjust - WS2'!A35" display="Cell A35" xr:uid="{5620F953-CDCA-4D86-B54D-E8497B746FA6}"/>
    <hyperlink ref="A778" location="'I&amp;E Reconciliation Adjust - WS2'!B35" display="Cell B35" xr:uid="{611B0026-1C15-4540-ADF8-D323C6735DDB}"/>
    <hyperlink ref="A792" location="'I&amp;E Reconciliation Adjust - WS2'!C35" display="Cell C35" xr:uid="{B45A67C7-2D66-41C9-8032-285F61CE1CB8}"/>
    <hyperlink ref="A806" location="'I&amp;E Reconciliation Adjust - WS2'!A36" display="Cell A36" xr:uid="{CD18D479-AA64-4BA3-9D07-748A8876A785}"/>
    <hyperlink ref="A820" location="'I&amp;E Reconciliation Adjust - WS2'!C36" display="Cell C36" xr:uid="{EE6E1E18-E3AF-4B9B-A0AE-B533DA3A23F3}"/>
    <hyperlink ref="A848" location="'I&amp;E Reconciliation Adjust - WS2'!A38" display="Cell A38" xr:uid="{6A769D29-3CF7-4E19-95EF-E00F72711C53}"/>
    <hyperlink ref="A834" location="'I&amp;E Reconciliation Adjust - WS2'!A37" display="Cell A37" xr:uid="{CD92E07D-F0D8-46F4-AFC7-46726FAD64D2}"/>
    <hyperlink ref="A862" location="'I&amp;E Reconciliation Adjust - WS2'!A39" display="Cell A39" xr:uid="{6A03E761-2101-46E1-B1EA-A128A8EECFD3}"/>
    <hyperlink ref="A876" location="'I&amp;E Reconciliation Adjust - WS2'!B39" display="Cell B39" xr:uid="{5859F2F7-2BC3-4AE2-9265-CB72E426BAF5}"/>
    <hyperlink ref="A890" location="'I&amp;E Reconciliation Adjust - WS2'!C39" display="Cell C39" xr:uid="{184BA93B-1FD0-4EA4-8A9D-E0A814C933D8}"/>
    <hyperlink ref="A904" location="'I&amp;E Reconciliation Adjust - WS2'!A40" display="Cell A40" xr:uid="{DE0ABA66-2257-48D5-9D29-4FC6F368ED45}"/>
    <hyperlink ref="A918" location="'I&amp;E Reconciliation Adjust - WS2'!B40" display="Cell B40" xr:uid="{4D65D3DE-A7D7-41E3-85DA-287D8F994BEF}"/>
    <hyperlink ref="A932" location="'I&amp;E Reconciliation Adjust - WS2'!C40" display="Cell C40" xr:uid="{4FE79C03-F9B4-4DE2-BD80-328D463BB235}"/>
    <hyperlink ref="A946" location="'I&amp;E Reconciliation Adjust - WS2'!A41" display="Cell A41" xr:uid="{2093FAF2-8729-444E-AB35-BF62476F74CF}"/>
    <hyperlink ref="A960" location="'I&amp;E Reconciliation Adjust - WS2'!B41" display="Cell B41" xr:uid="{142B639F-9B06-4E20-B0C1-68D903FBD5FE}"/>
    <hyperlink ref="A974" location="'I&amp;E Reconciliation Adjust - WS2'!C41" display="Cell C41" xr:uid="{5F74E1A7-7CE9-4A48-833C-93758F4F064A}"/>
    <hyperlink ref="A988" location="'I&amp;E Reconciliation Adjust - WS2'!A42" display="Cell A42" xr:uid="{B7702A49-6DD4-419E-B8D3-E55808075567}"/>
    <hyperlink ref="A1002" location="'I&amp;E Reconciliation Adjust - WS2'!B42" display="Cell B42" xr:uid="{3424DDFB-B729-492F-9C06-D1B131ACDB2E}"/>
    <hyperlink ref="A1019" location="'I&amp;E Reconciliation Adjust - WS2'!C42" display="Cell C42" xr:uid="{4C0F4F02-7C6F-4E33-B3F3-E45D4FD319DF}"/>
    <hyperlink ref="A1033" location="'I&amp;E Reconciliation Adjust - WS2'!A43" display="Cell A43" xr:uid="{7E2598B6-ED11-46F6-9621-C492372FFDB4}"/>
    <hyperlink ref="A1047" location="'I&amp;E Reconciliation Adjust - WS2'!A44" display="Cell A44" xr:uid="{49ECADEF-17CC-4486-9D21-099FEDBD306E}"/>
    <hyperlink ref="A1061" location="'I&amp;E Reconciliation Adjust - WS2'!B44" display="Cell B44" xr:uid="{2EB3EF8F-FB04-4212-B5B8-9BC20811B894}"/>
    <hyperlink ref="A1075" location="'I&amp;E Reconciliation Adjust - WS2'!C44" display="Cell C44" xr:uid="{2AAA3F8C-3397-44FB-B0BC-C89C5C004B08}"/>
    <hyperlink ref="A1089" location="'I&amp;E Reconciliation Adjust - WS2'!A45" display="Cell A45" xr:uid="{34C6E7C4-8952-4136-8D17-BF7CF21B4A6A}"/>
    <hyperlink ref="A1103" location="'I&amp;E Reconciliation Adjust - WS2'!B45" display="Cell B45" xr:uid="{04F432F9-D0EE-47BD-9B86-53F63C1BD98D}"/>
    <hyperlink ref="A1117" location="'I&amp;E Reconciliation Adjust - WS2'!C45" display="Cell C45" xr:uid="{7A5589D8-3F4F-4300-B498-B6F564476BC9}"/>
    <hyperlink ref="A1131" location="'I&amp;E Reconciliation Adjust - WS2'!A46" display="Cell A46" xr:uid="{19A18FAC-82E3-4EDF-BC3B-A997C3B8731B}"/>
    <hyperlink ref="A1145" location="'I&amp;E Reconciliation Adjust - WS2'!B46" display="Cell B46" xr:uid="{0A9E6A51-F950-4FE9-88D2-9425A61822CC}"/>
    <hyperlink ref="A1173" location="'I&amp;E Reconciliation Adjust - WS2'!A47" display="Cell A47" xr:uid="{179997C0-12E4-4C09-9185-751F88591A88}"/>
    <hyperlink ref="A1187" location="'I&amp;E Reconciliation Adjust - WS2'!B47" display="Cell B47" xr:uid="{90962AE9-6D84-4F0C-8BA9-B38804749662}"/>
    <hyperlink ref="A1215" location="'I&amp;E Reconciliation Adjust - WS2'!A48" display="Cell A48" xr:uid="{BBECE1DF-1426-4783-BEF9-3F6E7D44372C}"/>
    <hyperlink ref="A1229" location="'I&amp;E Reconciliation Adjust - WS2'!A49" display="Cell A49" xr:uid="{08F37C90-A01D-4A70-AEA5-19DD3C10BD97}"/>
    <hyperlink ref="A1243" location="'I&amp;E Reconciliation Adjust - WS2'!B49" display="Cell B49" xr:uid="{B4F3F3A2-98D2-41A0-8EB1-8FC7A976F9EA}"/>
    <hyperlink ref="A1271" location="'I&amp;E Reconciliation Adjust - WS2'!A50" display="Cell A50" xr:uid="{1AB7C34D-9839-4093-8528-F8A111221952}"/>
    <hyperlink ref="A1285" location="'I&amp;E Reconciliation Adjust - WS2'!B50" display="Cell B50" xr:uid="{4154D539-D248-4206-944F-EF2607EF4CC3}"/>
    <hyperlink ref="A1313" location="'I&amp;E Reconciliation Adjust - WS2'!A51" display="Cell A51" xr:uid="{57BB471D-9068-4E7F-A7E5-5A77CD6C79F9}"/>
    <hyperlink ref="A1327" location="'I&amp;E Reconciliation Adjust - WS2'!B51" display="Cell B51" xr:uid="{2F7C87D8-A853-4634-BFC6-B7B9A4BFFE90}"/>
    <hyperlink ref="A1355" location="'I&amp;E Reconciliation Adjust - WS2'!A52" display="Cell A52" xr:uid="{65BCA915-08AF-4D6F-BD63-F081FC0C2BEF}"/>
    <hyperlink ref="A1369" location="'I&amp;E Reconciliation Adjust - WS2'!B52" display="Cell B52" xr:uid="{8EB8707A-AEA1-4E09-9431-7116A353F0A0}"/>
    <hyperlink ref="A1483" location="'I&amp;E Reconciliation Adjust - WS2'!A55" display="Cell A55" xr:uid="{3C24E619-BEBF-4CAB-BAF2-777D12BBB74C}"/>
    <hyperlink ref="A1497" location="'I&amp;E Reconciliation Adjust - WS2'!B55" display="Cell B55" xr:uid="{F8BB54C6-8819-4BAB-ACB5-B887CEDEE5E2}"/>
    <hyperlink ref="A1257" location="'I&amp;E Reconciliation Adjust - WS2'!C49" display="Cell C49" xr:uid="{70EABFF9-A8BA-48C9-BCE2-4CD61E7DD232}"/>
    <hyperlink ref="A1299" location="'I&amp;E Reconciliation Adjust - WS2'!C50" display="Cell C50" xr:uid="{E2A8421E-8ADD-4CA1-A747-767D6186AE69}"/>
    <hyperlink ref="A1341" location="'I&amp;E Reconciliation Adjust - WS2'!C51" display="Cell C51" xr:uid="{D9290E1C-E751-430C-B014-0FE0852D841D}"/>
    <hyperlink ref="A1385" location="'I&amp;E Reconciliation Adjust - WS2'!C52" display="Cell C52" xr:uid="{D6275B5E-DBD8-4888-B401-2944CE9DD7CC}"/>
    <hyperlink ref="A1511" location="'I&amp;E Reconciliation Adjust - WS2'!C55" display="Cell C55" xr:uid="{25A59D04-242F-4C84-84B6-992223FF834A}"/>
    <hyperlink ref="A1159" location="'I&amp;E Reconciliation Adjust - WS2'!C46" display="Cell C46" xr:uid="{432232B7-6AD6-4880-86BB-4A4EC194C4ED}"/>
    <hyperlink ref="A1201" location="'I&amp;E Reconciliation Adjust - WS2'!C47" display="Cell C47" xr:uid="{D97B88D6-F74C-4F36-A354-A9D7D24B4A1B}"/>
    <hyperlink ref="A1525" location="'I&amp;E Reconciliation Adjust - WS2'!A56" display="Cell A56" xr:uid="{EE3C693F-359E-40CC-A50B-686D6D09F86C}"/>
    <hyperlink ref="A1539" location="'I&amp;E Reconciliation Adjust - WS2'!B56" display="Cell B56" xr:uid="{FDD0BE7A-4521-46E7-BC5A-DF4B4EECABF4}"/>
    <hyperlink ref="A1553" location="'I&amp;E Reconciliation Adjust - WS2'!C56" display="Cell C56" xr:uid="{29B4FD60-630F-41F2-A871-1AF1E471A3FE}"/>
    <hyperlink ref="A1567" location="'I&amp;E Reconciliation Adjust - WS2'!A57" display="Cell A57" xr:uid="{959C2E1E-9908-4C7E-BCA5-3D3A459646AA}"/>
    <hyperlink ref="A1581" location="'I&amp;E Reconciliation Adjust - WS2'!C57" display="Cell C57" xr:uid="{9D6F98D2-B307-4676-A25F-EBF4491E693F}"/>
    <hyperlink ref="A47" location="'I&amp;E Reconciliation Adjust - WS2'!D1" display="Cell D1" xr:uid="{4D80AFEC-27D5-4904-BEFE-A00DF2F84DB5}"/>
    <hyperlink ref="A78" location="'I&amp;E Reconciliation Adjust - WS2'!C2" display="Cell C2" xr:uid="{8BE521C5-AAD6-44CA-A895-82F17D166CBD}"/>
    <hyperlink ref="A204" location="'I&amp;E Reconciliation Adjust - WS2'!A11" display="Cell A11" xr:uid="{51D02268-A680-422B-8B40-D6FB5A1FD542}"/>
    <hyperlink ref="A302" location="'I&amp;E Reconciliation Adjust - WS2'!C17" display="Cell C17" xr:uid="{798D7525-11F0-4587-BBAA-259F80DB63E8}"/>
    <hyperlink ref="B314:G314" location="'Reference Module'!B1479" display="See B1479 to B1480 for data validation range." xr:uid="{5C325EEC-D32A-4BE4-B750-ED73A702AD13}"/>
    <hyperlink ref="A344" location="'I&amp;E Reconciliation Adjust - WS2'!C19" display="Cell C19" xr:uid="{70D13EBC-4849-43BE-BD74-1EB0B3A1545F}"/>
    <hyperlink ref="B356:G356" location="'Reference Module'!B1495" display="See B1495 to B1498 for data validation range." xr:uid="{DA2E52E5-424A-4FA7-A9DF-FF0F205BB2A9}"/>
    <hyperlink ref="A274" location="'I&amp;E Reconciliation Adjust - WS2'!A16" display="Cell A16" xr:uid="{54194F48-439D-4990-952F-68523B1CC082}"/>
    <hyperlink ref="A316" location="'I&amp;E Reconciliation Adjust - WS2'!A18" display="Cell A18" xr:uid="{1BC07A67-B9EA-48CD-B547-BA7AE2BA53EF}"/>
    <hyperlink ref="A1399" location="'I&amp;E Reconciliation Adjust - WS2'!A53" display="Cell A53" xr:uid="{BCFBA0F5-E985-43BB-9BE9-98794E7B74DD}"/>
    <hyperlink ref="A1413" location="'I&amp;E Reconciliation Adjust - WS2'!B53" display="Cell B53" xr:uid="{718CD545-050D-4176-955A-28CFA83487BC}"/>
    <hyperlink ref="A1427" location="'I&amp;E Reconciliation Adjust - WS2'!C53" display="Cell C53" xr:uid="{E82E4AAA-3766-4CA1-9BED-7A3B5CFF2A5E}"/>
    <hyperlink ref="A1441" location="'I&amp;E Reconciliation Adjust - WS2'!A54" display="Cell A54" xr:uid="{AC26FFBA-C7CB-4EE9-B61A-120666A7D290}"/>
    <hyperlink ref="A1455" location="'I&amp;E Reconciliation Adjust - WS2'!B54" display="Cell B54" xr:uid="{00383C2D-23CF-4CD0-924A-DFE077A8A322}"/>
    <hyperlink ref="A1469" location="'I&amp;E Reconciliation Adjust - WS2'!C54" display="Cell C54" xr:uid="{5F84BB84-6AF7-4EA2-8820-4835D7BF4A1F}"/>
  </hyperlink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8C90A-2F62-41E1-BC70-83E5D9846DD3}">
  <dimension ref="A1:F34"/>
  <sheetViews>
    <sheetView topLeftCell="A4" workbookViewId="0">
      <selection activeCell="F25" sqref="F25"/>
    </sheetView>
  </sheetViews>
  <sheetFormatPr defaultRowHeight="15" x14ac:dyDescent="0.25"/>
  <cols>
    <col min="1" max="1" width="10.42578125" customWidth="1"/>
    <col min="2" max="2" width="70.42578125" customWidth="1"/>
    <col min="3" max="3" width="20.28515625" customWidth="1"/>
    <col min="5" max="5" width="20.28515625" customWidth="1"/>
  </cols>
  <sheetData>
    <row r="1" spans="1:6" ht="18" x14ac:dyDescent="0.25">
      <c r="A1" s="33" t="s">
        <v>43</v>
      </c>
      <c r="B1" s="193"/>
      <c r="C1" s="194"/>
      <c r="D1" s="179"/>
      <c r="E1" s="180"/>
      <c r="F1" s="179"/>
    </row>
    <row r="2" spans="1:6" ht="15.75" thickBot="1" x14ac:dyDescent="0.3">
      <c r="A2" s="195"/>
      <c r="B2" s="196"/>
      <c r="C2" s="197"/>
    </row>
    <row r="3" spans="1:6" ht="18" x14ac:dyDescent="0.25">
      <c r="A3" s="303" t="s">
        <v>228</v>
      </c>
      <c r="B3" s="304"/>
      <c r="C3" s="126"/>
    </row>
    <row r="4" spans="1:6" ht="32.25" customHeight="1" thickBot="1" x14ac:dyDescent="0.3">
      <c r="A4" s="101" t="s">
        <v>263</v>
      </c>
      <c r="B4" s="116" t="s">
        <v>183</v>
      </c>
      <c r="C4" s="117" t="s">
        <v>0</v>
      </c>
    </row>
    <row r="5" spans="1:6" ht="18" x14ac:dyDescent="0.25">
      <c r="A5" s="254" t="s">
        <v>187</v>
      </c>
      <c r="B5" s="255"/>
      <c r="C5" s="106"/>
    </row>
    <row r="6" spans="1:6" x14ac:dyDescent="0.25">
      <c r="A6" s="257" t="s">
        <v>188</v>
      </c>
      <c r="B6" s="258"/>
      <c r="C6" s="259"/>
    </row>
    <row r="7" spans="1:6" ht="30" thickBot="1" x14ac:dyDescent="0.3">
      <c r="A7" s="181" t="s">
        <v>196</v>
      </c>
      <c r="B7" s="182" t="s">
        <v>184</v>
      </c>
      <c r="C7" s="98">
        <v>0</v>
      </c>
    </row>
    <row r="8" spans="1:6" ht="15.75" thickBot="1" x14ac:dyDescent="0.3">
      <c r="A8" s="183" t="s">
        <v>197</v>
      </c>
      <c r="B8" s="184" t="s">
        <v>182</v>
      </c>
      <c r="C8" s="98">
        <v>0</v>
      </c>
    </row>
    <row r="9" spans="1:6" ht="15.75" thickBot="1" x14ac:dyDescent="0.3">
      <c r="A9" s="183" t="s">
        <v>198</v>
      </c>
      <c r="B9" s="185" t="s">
        <v>211</v>
      </c>
      <c r="C9" s="198">
        <f>SUM(C7:C8)</f>
        <v>0</v>
      </c>
    </row>
    <row r="10" spans="1:6" ht="15.75" thickBot="1" x14ac:dyDescent="0.3">
      <c r="A10" s="257" t="s">
        <v>189</v>
      </c>
      <c r="B10" s="258"/>
      <c r="C10" s="259"/>
    </row>
    <row r="11" spans="1:6" ht="30" thickBot="1" x14ac:dyDescent="0.3">
      <c r="A11" s="186" t="s">
        <v>199</v>
      </c>
      <c r="B11" s="187" t="s">
        <v>363</v>
      </c>
      <c r="C11" s="98">
        <v>0</v>
      </c>
    </row>
    <row r="12" spans="1:6" ht="15.75" thickBot="1" x14ac:dyDescent="0.3">
      <c r="A12" s="183" t="s">
        <v>200</v>
      </c>
      <c r="B12" s="184" t="s">
        <v>185</v>
      </c>
      <c r="C12" s="98">
        <v>0</v>
      </c>
    </row>
    <row r="13" spans="1:6" ht="15.75" thickBot="1" x14ac:dyDescent="0.3">
      <c r="A13" s="183" t="s">
        <v>201</v>
      </c>
      <c r="B13" s="184" t="s">
        <v>186</v>
      </c>
      <c r="C13" s="98">
        <v>0</v>
      </c>
    </row>
    <row r="14" spans="1:6" ht="15.75" thickBot="1" x14ac:dyDescent="0.3">
      <c r="A14" s="188" t="s">
        <v>202</v>
      </c>
      <c r="B14" s="189" t="s">
        <v>212</v>
      </c>
      <c r="C14" s="198">
        <f>SUM(C11:C13)</f>
        <v>0</v>
      </c>
    </row>
    <row r="15" spans="1:6" ht="15.75" thickBot="1" x14ac:dyDescent="0.3">
      <c r="A15" s="247" t="s">
        <v>295</v>
      </c>
      <c r="B15" s="248"/>
      <c r="C15" s="199">
        <f>C9-C14</f>
        <v>0</v>
      </c>
    </row>
    <row r="16" spans="1:6" ht="18" customHeight="1" x14ac:dyDescent="0.25">
      <c r="A16" s="305" t="s">
        <v>190</v>
      </c>
      <c r="B16" s="306"/>
      <c r="C16" s="307"/>
    </row>
    <row r="17" spans="1:3" x14ac:dyDescent="0.25">
      <c r="A17" s="305"/>
      <c r="B17" s="306"/>
      <c r="C17" s="307"/>
    </row>
    <row r="18" spans="1:3" ht="15.75" thickBot="1" x14ac:dyDescent="0.3">
      <c r="A18" s="190" t="s">
        <v>203</v>
      </c>
      <c r="B18" s="191" t="s">
        <v>225</v>
      </c>
      <c r="C18" s="98">
        <v>0</v>
      </c>
    </row>
    <row r="19" spans="1:3" ht="15.75" thickBot="1" x14ac:dyDescent="0.3">
      <c r="A19" s="183" t="s">
        <v>204</v>
      </c>
      <c r="B19" s="184" t="s">
        <v>191</v>
      </c>
      <c r="C19" s="98">
        <v>0</v>
      </c>
    </row>
    <row r="20" spans="1:3" ht="15.75" thickBot="1" x14ac:dyDescent="0.3">
      <c r="A20" s="183" t="s">
        <v>205</v>
      </c>
      <c r="B20" s="184" t="s">
        <v>192</v>
      </c>
      <c r="C20" s="98">
        <v>0</v>
      </c>
    </row>
    <row r="21" spans="1:3" ht="15.75" thickBot="1" x14ac:dyDescent="0.3">
      <c r="A21" s="183" t="s">
        <v>206</v>
      </c>
      <c r="B21" s="184" t="s">
        <v>207</v>
      </c>
      <c r="C21" s="98">
        <v>0</v>
      </c>
    </row>
    <row r="22" spans="1:3" ht="15.75" thickBot="1" x14ac:dyDescent="0.3">
      <c r="A22" s="260" t="s">
        <v>195</v>
      </c>
      <c r="B22" s="261"/>
      <c r="C22" s="262"/>
    </row>
    <row r="23" spans="1:3" ht="15.75" thickBot="1" x14ac:dyDescent="0.3">
      <c r="A23" s="192" t="s">
        <v>316</v>
      </c>
      <c r="B23" s="187" t="s">
        <v>317</v>
      </c>
      <c r="C23" s="98">
        <v>0</v>
      </c>
    </row>
    <row r="24" spans="1:3" ht="15.75" thickBot="1" x14ac:dyDescent="0.3">
      <c r="A24" s="183" t="s">
        <v>208</v>
      </c>
      <c r="B24" s="184" t="s">
        <v>193</v>
      </c>
      <c r="C24" s="98">
        <v>0</v>
      </c>
    </row>
    <row r="25" spans="1:3" ht="15.75" thickBot="1" x14ac:dyDescent="0.3">
      <c r="A25" s="183" t="s">
        <v>209</v>
      </c>
      <c r="B25" s="184" t="s">
        <v>194</v>
      </c>
      <c r="C25" s="98">
        <v>0</v>
      </c>
    </row>
    <row r="26" spans="1:3" ht="15.75" thickBot="1" x14ac:dyDescent="0.3">
      <c r="A26" s="183" t="s">
        <v>210</v>
      </c>
      <c r="B26" s="185" t="s">
        <v>329</v>
      </c>
      <c r="C26" s="198">
        <f>SUM(C18:C21)+SUM(C23:C25)</f>
        <v>0</v>
      </c>
    </row>
    <row r="27" spans="1:3" ht="15.75" thickBot="1" x14ac:dyDescent="0.3">
      <c r="A27" s="260" t="s">
        <v>189</v>
      </c>
      <c r="B27" s="261"/>
      <c r="C27" s="262"/>
    </row>
    <row r="28" spans="1:3" ht="15.75" thickBot="1" x14ac:dyDescent="0.3">
      <c r="A28" s="183" t="s">
        <v>213</v>
      </c>
      <c r="B28" s="184" t="s">
        <v>219</v>
      </c>
      <c r="C28" s="98">
        <v>0</v>
      </c>
    </row>
    <row r="29" spans="1:3" ht="30" thickBot="1" x14ac:dyDescent="0.3">
      <c r="A29" s="186" t="s">
        <v>214</v>
      </c>
      <c r="B29" s="187" t="s">
        <v>220</v>
      </c>
      <c r="C29" s="98">
        <v>0</v>
      </c>
    </row>
    <row r="30" spans="1:3" ht="15.75" thickBot="1" x14ac:dyDescent="0.3">
      <c r="A30" s="183" t="s">
        <v>215</v>
      </c>
      <c r="B30" s="184" t="s">
        <v>221</v>
      </c>
      <c r="C30" s="98">
        <v>0</v>
      </c>
    </row>
    <row r="31" spans="1:3" ht="15.75" thickBot="1" x14ac:dyDescent="0.3">
      <c r="A31" s="183" t="s">
        <v>216</v>
      </c>
      <c r="B31" s="184" t="s">
        <v>222</v>
      </c>
      <c r="C31" s="98">
        <v>0</v>
      </c>
    </row>
    <row r="32" spans="1:3" ht="44.25" thickBot="1" x14ac:dyDescent="0.3">
      <c r="A32" s="192" t="s">
        <v>217</v>
      </c>
      <c r="B32" s="187" t="s">
        <v>224</v>
      </c>
      <c r="C32" s="98">
        <v>0</v>
      </c>
    </row>
    <row r="33" spans="1:3" ht="15.75" thickBot="1" x14ac:dyDescent="0.3">
      <c r="A33" s="188" t="s">
        <v>218</v>
      </c>
      <c r="B33" s="189" t="s">
        <v>223</v>
      </c>
      <c r="C33" s="198">
        <f>SUM(C28:C32)</f>
        <v>0</v>
      </c>
    </row>
    <row r="34" spans="1:3" ht="15.75" thickBot="1" x14ac:dyDescent="0.3">
      <c r="A34" s="247" t="s">
        <v>360</v>
      </c>
      <c r="B34" s="248"/>
      <c r="C34" s="199">
        <f>C26-C33</f>
        <v>0</v>
      </c>
    </row>
  </sheetData>
  <sheetProtection algorithmName="SHA-256" hashValue="7MpTQGTLccSmg6DgCbxK1BKx2Qe3vlAvxhoezkuB6Tk=" saltValue="DMDIKh9xFnw+OwnwhFzT7Q==" spinCount="100000" sheet="1" objects="1" scenarios="1"/>
  <mergeCells count="9">
    <mergeCell ref="A3:B3"/>
    <mergeCell ref="A5:B5"/>
    <mergeCell ref="A34:B34"/>
    <mergeCell ref="A10:C10"/>
    <mergeCell ref="A6:C6"/>
    <mergeCell ref="A16:C17"/>
    <mergeCell ref="A22:C22"/>
    <mergeCell ref="A27:C27"/>
    <mergeCell ref="A15:B15"/>
  </mergeCells>
  <printOptions horizontalCentered="1"/>
  <pageMargins left="0.70866141732283472" right="0.70866141732283472" top="0.74803149606299213" bottom="0.74803149606299213" header="0.31496062992125984" footer="0.31496062992125984"/>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2" id="{E664ED42-ACEB-42B5-A9B8-D44DCBD127AA}">
            <xm:f>IF('I&amp;E Reconciliation Adjust - WS2'!C28=C7,TRUE,FALSE)</xm:f>
            <x14:dxf>
              <fill>
                <patternFill>
                  <bgColor rgb="FF99FF66"/>
                </patternFill>
              </fill>
            </x14:dxf>
          </x14:cfRule>
          <xm:sqref>C7:C9 C11:C15 C18:C21 C23:C26 C28:C31</xm:sqref>
        </x14:conditionalFormatting>
        <x14:conditionalFormatting xmlns:xm="http://schemas.microsoft.com/office/excel/2006/main">
          <x14:cfRule type="expression" priority="284" id="{E664ED42-ACEB-42B5-A9B8-D44DCBD127AA}">
            <xm:f>IF('I&amp;E Reconciliation Adjust - WS2'!C55=C32,TRUE,FALSE)</xm:f>
            <x14:dxf>
              <fill>
                <patternFill>
                  <bgColor rgb="FF99FF66"/>
                </patternFill>
              </fill>
            </x14:dxf>
          </x14:cfRule>
          <xm:sqref>C32:C34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ef47b00-c906-448c-9426-501a129b5197">
      <Value>3136</Value>
    </TaxCatchAll>
    <h5e643d0830b4dca9fa1ee115839ba8b xmlns="4ef47b00-c906-448c-9426-501a129b519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5d128361-bbb7-4b9a-ac60-b26612a0ec1b</TermId>
        </TermInfo>
      </Terms>
    </h5e643d0830b4dca9fa1ee115839ba8b>
    <_dlc_ExpireDateSaved xmlns="http://schemas.microsoft.com/sharepoint/v3" xsi:nil="true"/>
    <_dlc_ExpireDate xmlns="http://schemas.microsoft.com/sharepoint/v3">2033-05-24T07:16:15+00:00</_dlc_ExpireDate>
    <_dlc_DocId xmlns="4ef47b00-c906-448c-9426-501a129b5197">K2QDZFD7PCRT-1800514582-340</_dlc_DocId>
    <_dlc_DocIdUrl xmlns="4ef47b00-c906-448c-9426-501a129b5197">
      <Url>http://sharepoint/GA1Sites/DigitalServicesIndandInt/_layouts/15/DocIdRedir.aspx?ID=K2QDZFD7PCRT-1800514582-340</Url>
      <Description>K2QDZFD7PCRT-1800514582-340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Excel" ma:contentTypeID="0x010100CCF9BBA56C98174A8C6D05D48289549700BC67DAA8E40CD643A34375A433116471" ma:contentTypeVersion="6" ma:contentTypeDescription="" ma:contentTypeScope="" ma:versionID="94f49164e05b9b8d87eb356e3e6c5ca6">
  <xsd:schema xmlns:xsd="http://www.w3.org/2001/XMLSchema" xmlns:xs="http://www.w3.org/2001/XMLSchema" xmlns:p="http://schemas.microsoft.com/office/2006/metadata/properties" xmlns:ns1="http://schemas.microsoft.com/sharepoint/v3" xmlns:ns2="4ef47b00-c906-448c-9426-501a129b5197" targetNamespace="http://schemas.microsoft.com/office/2006/metadata/properties" ma:root="true" ma:fieldsID="d47fe1608118576b533254154535561b" ns1:_="" ns2:_="">
    <xsd:import namespace="http://schemas.microsoft.com/sharepoint/v3"/>
    <xsd:import namespace="4ef47b00-c906-448c-9426-501a129b5197"/>
    <xsd:element name="properties">
      <xsd:complexType>
        <xsd:sequence>
          <xsd:element name="documentManagement">
            <xsd:complexType>
              <xsd:all>
                <xsd:element ref="ns2:h5e643d0830b4dca9fa1ee115839ba8b" minOccurs="0"/>
                <xsd:element ref="ns2:TaxCatchAll" minOccurs="0"/>
                <xsd:element ref="ns2:TaxCatchAllLabel" minOccurs="0"/>
                <xsd:element ref="ns1:_dlc_Exempt" minOccurs="0"/>
                <xsd:element ref="ns1:_dlc_ExpireDateSaved" minOccurs="0"/>
                <xsd:element ref="ns1:_dlc_Expire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ef47b00-c906-448c-9426-501a129b5197" elementFormDefault="qualified">
    <xsd:import namespace="http://schemas.microsoft.com/office/2006/documentManagement/types"/>
    <xsd:import namespace="http://schemas.microsoft.com/office/infopath/2007/PartnerControls"/>
    <xsd:element name="h5e643d0830b4dca9fa1ee115839ba8b" ma:index="8" ma:taxonomy="true" ma:internalName="h5e643d0830b4dca9fa1ee115839ba8b" ma:taxonomyFieldName="Security_x0020_classification" ma:displayName="Security classification" ma:readOnly="false" ma:default="3136;#OFFICIAL|5d128361-bbb7-4b9a-ac60-b26612a0ec1b" ma:fieldId="{15e643d0-830b-4dca-9fa1-ee115839ba8b}" ma:sspId="552124a6-5639-4054-9398-f49b47b0070b" ma:termSetId="01e0d8d2-6959-4708-b4cf-d9f24a977c8f"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6149969f-fabe-4a00-a3dc-827185223996}" ma:internalName="TaxCatchAll" ma:showField="CatchAllData" ma:web="4ef47b00-c906-448c-9426-501a129b51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6149969f-fabe-4a00-a3dc-827185223996}" ma:internalName="TaxCatchAllLabel" ma:readOnly="true" ma:showField="CatchAllDataLabel" ma:web="4ef47b00-c906-448c-9426-501a129b5197">
      <xsd:complexType>
        <xsd:complexContent>
          <xsd:extension base="dms:MultiChoiceLookup">
            <xsd:sequence>
              <xsd:element name="Value" type="dms:Lookup" maxOccurs="unbounded" minOccurs="0" nillable="true"/>
            </xsd:sequence>
          </xsd:extension>
        </xsd:complexContent>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Excel</p:Name>
  <p:Description/>
  <p:Statement/>
  <p:PolicyItems>
    <p:PolicyItem featureId="Microsoft.Office.RecordsManagement.PolicyFeatures.Expiration" staticId="0x010100CCF9BBA56C98174A8C6D05D482895497|1060299444" UniqueId="d7c7bcb2-ca11-4d80-846d-47c6b91cb605">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10</number>
                  <property>Modified</property>
                  <propertyId>28cf69c5-fa48-462a-b5cd-27b6f9d2bd5f</propertyId>
                  <period>years</period>
                </formula>
                <action type="action" id="Microsoft.Office.RecordsManagement.PolicyFeatures.Expiration.Action.Delete"/>
              </data>
            </stages>
          </Schedule>
        </Schedules>
      </p:CustomData>
    </p:PolicyItem>
  </p:PolicyItems>
</p:Policy>
</file>

<file path=customXml/itemProps1.xml><?xml version="1.0" encoding="utf-8"?>
<ds:datastoreItem xmlns:ds="http://schemas.openxmlformats.org/officeDocument/2006/customXml" ds:itemID="{26D9488C-8901-4915-B682-5CAC820FF7E7}">
  <ds:schemaRefs>
    <ds:schemaRef ds:uri="http://schemas.microsoft.com/sharepoint/events"/>
  </ds:schemaRefs>
</ds:datastoreItem>
</file>

<file path=customXml/itemProps2.xml><?xml version="1.0" encoding="utf-8"?>
<ds:datastoreItem xmlns:ds="http://schemas.openxmlformats.org/officeDocument/2006/customXml" ds:itemID="{5EF195B5-2973-46B4-8A95-CF7BD1142684}">
  <ds:schemaRefs>
    <ds:schemaRef ds:uri="http://schemas.microsoft.com/sharepoint/v3/contenttype/forms"/>
  </ds:schemaRefs>
</ds:datastoreItem>
</file>

<file path=customXml/itemProps3.xml><?xml version="1.0" encoding="utf-8"?>
<ds:datastoreItem xmlns:ds="http://schemas.openxmlformats.org/officeDocument/2006/customXml" ds:itemID="{7C1BD73C-5054-4D6E-84B0-08BD20A99CA5}">
  <ds:schemaRefs>
    <ds:schemaRef ds:uri="http://schemas.microsoft.com/office/infopath/2007/PartnerControls"/>
    <ds:schemaRef ds:uri="http://schemas.microsoft.com/office/2006/metadata/properties"/>
    <ds:schemaRef ds:uri="http://schemas.microsoft.com/office/2006/documentManagement/types"/>
    <ds:schemaRef ds:uri="http://schemas.microsoft.com/sharepoint/v3"/>
    <ds:schemaRef ds:uri="http://purl.org/dc/elements/1.1/"/>
    <ds:schemaRef ds:uri="4ef47b00-c906-448c-9426-501a129b5197"/>
    <ds:schemaRef ds:uri="http://purl.org/dc/dcmitype/"/>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5C1CA27D-C046-4387-85E7-7671F9ED0A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f47b00-c906-448c-9426-501a129b51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70EEE5C-4F70-4F9A-96DE-E09FE5CCFA19}">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I&amp;E Reconciliation Adjust - WS2</vt:lpstr>
      <vt:lpstr>Version Control and About</vt:lpstr>
      <vt:lpstr>Reference Module</vt:lpstr>
      <vt:lpstr>Testing module</vt:lpstr>
      <vt:lpstr>'I&amp;E Reconciliation Adjust - WS2'!Print_Area</vt:lpstr>
      <vt:lpstr>'I&amp;E Reconciliation Adjust - WS2'!Print_Titles</vt:lpstr>
      <vt:lpstr>'I&amp;E Reconciliation Adjust - WS2'!Title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2023-04-26T03:40:02Z</cp:lastPrinted>
  <dcterms:created xsi:type="dcterms:W3CDTF">2020-08-06T05:10:36Z</dcterms:created>
  <dcterms:modified xsi:type="dcterms:W3CDTF">2023-05-26T03:13:15Z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0x010100CCF9BBA56C98174A8C6D05D48289549700BC67DAA8E40CD643A34375A433116471</vt:lpwstr>
  </property>
  <property fmtid="{D5CDD505-2E9C-101B-9397-08002B2CF9AE}" pid="3" name="ItemRetentionFormula">
    <vt:lpwstr>&lt;formula id="Microsoft.Office.RecordsManagement.PolicyFeatures.Expiration.Formula.BuiltIn"&gt;&lt;number&gt;10&lt;/number&gt;&lt;property&gt;Modified&lt;/property&gt;&lt;propertyId&gt;28cf69c5-fa48-462a-b5cd-27b6f9d2bd5f&lt;/propertyId&gt;&lt;period&gt;years&lt;/period&gt;&lt;/formula&gt;</vt:lpwstr>
  </property>
  <property fmtid="{D5CDD505-2E9C-101B-9397-08002B2CF9AE}" pid="4" name="_dlc_policyId">
    <vt:lpwstr>0x010100CCF9BBA56C98174A8C6D05D482895497|1060299444</vt:lpwstr>
  </property>
  <property fmtid="{D5CDD505-2E9C-101B-9397-08002B2CF9AE}" pid="5" name="_dlc_DocIdItemGuid">
    <vt:lpwstr>d170b797-84b8-49dd-b4c9-e1ed4a4f24c3</vt:lpwstr>
  </property>
  <property fmtid="{D5CDD505-2E9C-101B-9397-08002B2CF9AE}" pid="6" name="Security classification">
    <vt:lpwstr>3136;#OFFICIAL|5d128361-bbb7-4b9a-ac60-b26612a0ec1b</vt:lpwstr>
  </property>
</Properties>
</file>